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4 от 15.01.2026г (первоначальный на 2026г)\"/>
    </mc:Choice>
  </mc:AlternateContent>
  <bookViews>
    <workbookView xWindow="240" yWindow="576" windowWidth="15456" windowHeight="9696"/>
  </bookViews>
  <sheets>
    <sheet name="Прил.№1" sheetId="1" r:id="rId1"/>
  </sheets>
  <calcPr calcId="162913"/>
</workbook>
</file>

<file path=xl/calcChain.xml><?xml version="1.0" encoding="utf-8"?>
<calcChain xmlns="http://schemas.openxmlformats.org/spreadsheetml/2006/main">
  <c r="E549" i="1" l="1"/>
  <c r="E613" i="1"/>
  <c r="E421" i="1" l="1"/>
  <c r="E347" i="1"/>
  <c r="E316" i="1"/>
  <c r="E209" i="1" l="1"/>
  <c r="E217" i="1"/>
  <c r="E223" i="1"/>
  <c r="E222" i="1"/>
  <c r="E221" i="1"/>
  <c r="E220" i="1"/>
  <c r="E218" i="1"/>
  <c r="E202" i="1" l="1"/>
  <c r="E159" i="1" l="1"/>
  <c r="E22" i="1"/>
  <c r="E21" i="1"/>
  <c r="E91" i="1"/>
  <c r="E90" i="1"/>
  <c r="E165" i="1"/>
  <c r="E164" i="1"/>
  <c r="E163" i="1"/>
  <c r="E162" i="1"/>
  <c r="E161" i="1"/>
  <c r="E160" i="1"/>
  <c r="E152" i="1"/>
  <c r="E84" i="1" l="1"/>
  <c r="E88" i="1" l="1"/>
  <c r="E87" i="1"/>
  <c r="E85" i="1"/>
  <c r="E79" i="1"/>
  <c r="E10" i="1" l="1"/>
  <c r="E15" i="1" l="1"/>
  <c r="E19" i="1"/>
  <c r="E18" i="1"/>
  <c r="E17" i="1"/>
  <c r="E16" i="1"/>
  <c r="E25" i="1" l="1"/>
  <c r="E121" i="1" l="1"/>
  <c r="E94" i="1"/>
  <c r="K180" i="1" l="1"/>
  <c r="L180" i="1" s="1"/>
  <c r="K168" i="1"/>
  <c r="L168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59" i="1"/>
  <c r="L159" i="1" s="1"/>
  <c r="K154" i="1"/>
  <c r="L154" i="1" s="1"/>
  <c r="K152" i="1"/>
  <c r="L152" i="1" s="1"/>
  <c r="K246" i="1" l="1"/>
  <c r="L246" i="1" s="1"/>
  <c r="K240" i="1"/>
  <c r="L240" i="1" s="1"/>
  <c r="K227" i="1"/>
  <c r="L22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17" i="1"/>
  <c r="L217" i="1" s="1"/>
  <c r="K210" i="1"/>
  <c r="L210" i="1" s="1"/>
  <c r="K209" i="1"/>
  <c r="L209" i="1" s="1"/>
  <c r="E488" i="1" l="1"/>
  <c r="E641" i="1" l="1"/>
  <c r="E700" i="1" l="1"/>
  <c r="E678" i="1"/>
  <c r="E577" i="1" l="1"/>
  <c r="E512" i="1" l="1"/>
  <c r="E356" i="1" l="1"/>
  <c r="E52" i="1" l="1"/>
  <c r="E248" i="1" l="1"/>
  <c r="E226" i="1"/>
  <c r="E450" i="1" l="1"/>
  <c r="E383" i="1" l="1"/>
  <c r="E318" i="1" l="1"/>
  <c r="E293" i="1"/>
  <c r="E188" i="1" l="1"/>
  <c r="E167" i="1"/>
</calcChain>
</file>

<file path=xl/sharedStrings.xml><?xml version="1.0" encoding="utf-8"?>
<sst xmlns="http://schemas.openxmlformats.org/spreadsheetml/2006/main" count="1182" uniqueCount="227">
  <si>
    <t>Наименование муниципальной услуги</t>
  </si>
  <si>
    <t>Уникальный номер реестровой записи</t>
  </si>
  <si>
    <t>Наименование натуральной нормы</t>
  </si>
  <si>
    <t>Единица измерения натуральной нормы</t>
  </si>
  <si>
    <t>Значение натуральной нормы</t>
  </si>
  <si>
    <t>1</t>
  </si>
  <si>
    <t>2</t>
  </si>
  <si>
    <t>3</t>
  </si>
  <si>
    <t>4</t>
  </si>
  <si>
    <t>5</t>
  </si>
  <si>
    <t>1 .Натуральные нормы, непосредственно связанные с оказанием муниципальной услуги</t>
  </si>
  <si>
    <t>1.1. Работники, непосредственно связанные</t>
  </si>
  <si>
    <t>с оказанием муниципальной услуги</t>
  </si>
  <si>
    <t>1.2. Материальные запасы и особо ценное движимое имущество, потребляемые (используемые) в процессе оказания муниципальной услуги</t>
  </si>
  <si>
    <t>1.3. Иные натуральные нормы, непосредственно используемые в процессе оказания муниципальной услуги</t>
  </si>
  <si>
    <t>2. Натуральные нормы на общехозяйственные нужды</t>
  </si>
  <si>
    <t>2.1. Коммунальные услуги</t>
  </si>
  <si>
    <t>Электроэнергия</t>
  </si>
  <si>
    <t>кВт час.</t>
  </si>
  <si>
    <t>Теплоэнергия</t>
  </si>
  <si>
    <t>Гкал</t>
  </si>
  <si>
    <t>Горячее водоснабжение</t>
  </si>
  <si>
    <t>Холодное водоснабжение</t>
  </si>
  <si>
    <t>Водоотведение</t>
  </si>
  <si>
    <t>Работы, услуги по содержанию имущества</t>
  </si>
  <si>
    <t>2.3. Содержание объектов особо ценного движимого имущества, необходимого для выполнения муниципального задания</t>
  </si>
  <si>
    <t>Зарядка огнетушителей</t>
  </si>
  <si>
    <t>кол-во устройств, ед.</t>
  </si>
  <si>
    <t>2.4. Услуги связи</t>
  </si>
  <si>
    <t>Абонентская связь</t>
  </si>
  <si>
    <t>кол-во номеров, ед.</t>
  </si>
  <si>
    <t>Межд.связь</t>
  </si>
  <si>
    <t>2.5. Транспортные услуги</t>
  </si>
  <si>
    <t>2.6. Работники, которые не принимают непосредственного участия в оказании муниципальной услуги</t>
  </si>
  <si>
    <t>Работники</t>
  </si>
  <si>
    <t>штат.ед.</t>
  </si>
  <si>
    <t>2.7. Прочие общехозяйственные нужды</t>
  </si>
  <si>
    <t>Общехозяйственные нужды</t>
  </si>
  <si>
    <t>1 .Натуральные нормы, непосредственно связанные с оказанием</t>
  </si>
  <si>
    <t>1.2. Материальные запасы и потребляемые (используемые) услуги</t>
  </si>
  <si>
    <t>особо ценное движимое имущество, в процессе оказания муниципальной</t>
  </si>
  <si>
    <t>Материальные запасы</t>
  </si>
  <si>
    <t>Тех.обслуживание прибора учета тепловой энергии</t>
  </si>
  <si>
    <t>Измерение сопротивления изоляции проводки</t>
  </si>
  <si>
    <t>Демеркуризация</t>
  </si>
  <si>
    <t>Прием и захоронение ТБО</t>
  </si>
  <si>
    <t>Медосмотр, мед.освидет.</t>
  </si>
  <si>
    <t>Противоклещевая обработка</t>
  </si>
  <si>
    <t>Строительные материалы</t>
  </si>
  <si>
    <t>Сантехническое оборудование</t>
  </si>
  <si>
    <t>Продукты питания</t>
  </si>
  <si>
    <t>Мыло, туалетная бумага</t>
  </si>
  <si>
    <t>Моющее, чистящее, дез.средство</t>
  </si>
  <si>
    <t>Реализация основных общеобразовательных программ дошкольного образования</t>
  </si>
  <si>
    <t>1. Натуральные нормы, непосредственно связанные с оказанием муниципальной услуги</t>
  </si>
  <si>
    <t>1.1. Работники, непосредственно связанные</t>
  </si>
  <si>
    <t>1.2. Материальные запасы и особо ценное движимое имущество, потребляемые (используемые) в процессе оказания муниципальной услуги*</t>
  </si>
  <si>
    <t>1.3. Иные натуральные нормы, непосредственно используемые в процессе оказания муниципальной услуги</t>
  </si>
  <si>
    <t>2. Натуральные нормы на общехозяйственные нужды</t>
  </si>
  <si>
    <t>2.1. Коммунальные услуги</t>
  </si>
  <si>
    <t>м3</t>
  </si>
  <si>
    <t>2.2. Содержание объектов недвижимого имущества, необходимого для выполнения муниципального задания</t>
  </si>
  <si>
    <t>Тех.обслуживание приборов учета тепловой энергии</t>
  </si>
  <si>
    <t>Дезинсекция, дератизация, дезинфекция</t>
  </si>
  <si>
    <t>2.3. Содержание объектов особо ценного движимого имущества, необходимого для выполнения муниципального задания</t>
  </si>
  <si>
    <t>2.4. Услуги связи</t>
  </si>
  <si>
    <t>Интернет*</t>
  </si>
  <si>
    <t>услуга</t>
  </si>
  <si>
    <t>2.6. Работники, которые не принимают непосредственного участия в оказании муниципальной услуги</t>
  </si>
  <si>
    <t>Обслуживающий персонал</t>
  </si>
  <si>
    <t>2.7. Прочие общехозяйственные нужды</t>
  </si>
  <si>
    <t>Хозяйственные товары</t>
  </si>
  <si>
    <t>1.3. Иные натуральные нормы, непосредственно используемые в процессе оказания муниципальной услуги*</t>
  </si>
  <si>
    <t>Присмотр и уход</t>
  </si>
  <si>
    <t>Реализация дополнительных общеразвивающих программ
(школы)</t>
  </si>
  <si>
    <t>Реализация основных общеобразовательных программ начального  общего образования. Реализация основных общеобразовательных программ  основного общего образования. Реализация основных общеобразовательных программ  среднего общего образования.
(школы)</t>
  </si>
  <si>
    <t>контракт</t>
  </si>
  <si>
    <t>ед.</t>
  </si>
  <si>
    <t>Канцелярские расходы</t>
  </si>
  <si>
    <t>Учебная литература и учебно-наглядные пособия</t>
  </si>
  <si>
    <t>Мебель</t>
  </si>
  <si>
    <t>Заправка картриджей и ремонт орг.техники</t>
  </si>
  <si>
    <t>Интернет</t>
  </si>
  <si>
    <t>Транспортные расходы</t>
  </si>
  <si>
    <t xml:space="preserve">Найм транспортных средств </t>
  </si>
  <si>
    <t>Курсы повышения квалификации, обучение, орг.взнос, обучение ТБ,санитарно-гигиеническое обучение,обучение тепло-электротех.персонала</t>
  </si>
  <si>
    <t>Сумма в год</t>
  </si>
  <si>
    <t>1.1. Работники, непосредственно связанные с оказанием муниципальной услуги</t>
  </si>
  <si>
    <t>1.1. Работники, непосредственно связанные с оказанием муниципальной услуги*</t>
  </si>
  <si>
    <t>шт.ед.</t>
  </si>
  <si>
    <t>с оказанием муниципальной услуги* краевой норматив</t>
  </si>
  <si>
    <t>2.5.Транспортные услуги</t>
  </si>
  <si>
    <t xml:space="preserve"> Педагогические работники</t>
  </si>
  <si>
    <t>Педагогоческий персонал</t>
  </si>
  <si>
    <t>руб. на 1 потребителя</t>
  </si>
  <si>
    <t>Оборудование, хоз.инвентарь, посуда, мебель</t>
  </si>
  <si>
    <t>Педагогические работники</t>
  </si>
  <si>
    <t>руб.на 1 потребителя</t>
  </si>
  <si>
    <t>ставки</t>
  </si>
  <si>
    <t>шт.</t>
  </si>
  <si>
    <t>Оргтехника, оборудование</t>
  </si>
  <si>
    <t>Канц.товары, бумага</t>
  </si>
  <si>
    <t>Реализация дополнительных общеразвивающих программ (МБОУ ДО ДДТ)                                   Техническая</t>
  </si>
  <si>
    <t>Реализация дополнительных общеразвивающих программ (МБОУ ДО ДДТ)                                   Художественнная</t>
  </si>
  <si>
    <t>801011О.99.0.БВ24ДП02000; 801011О.99.0.БВ24ДН82000; 801011О.99.0.БВ24ГД82000; 801011О.99.0.БВ24АУ02000; 801011О.99.0.БВ24АВ42000;</t>
  </si>
  <si>
    <t>853211О.99.0.БВ19АА68000; 853211О.99.0.БВ19АА56000; 853211О.99.0.БВ19АБ82000; 853211О.99.0.БВ19АА20000</t>
  </si>
  <si>
    <t>804200О.99.0.ББ52АЖ24000</t>
  </si>
  <si>
    <t>804200О.99.0.ББ52АЕ04000</t>
  </si>
  <si>
    <t>804200О.99.0.ББ52А368000</t>
  </si>
  <si>
    <t>804200О.99.0.ББ52АЕ52000</t>
  </si>
  <si>
    <t>804200О.99.0.ББ52АЕ76000</t>
  </si>
  <si>
    <t>Проверка и испытания пожарных кранов</t>
  </si>
  <si>
    <t>Техобслуживание узла учета и приборов учета тепловой энергии</t>
  </si>
  <si>
    <t>Настройка и поверка приборов учета (теплосчетчики, манометры, термометры)</t>
  </si>
  <si>
    <t>Вывоз твердых бытовых отходов (вывоз ТКО)</t>
  </si>
  <si>
    <t>Плата за негативное воздействие на работу ЦСВ</t>
  </si>
  <si>
    <t>Промывка и опрессовка системы отопления</t>
  </si>
  <si>
    <t>Дератизация помещения (дезинсекция, дератизация, дезинфекция)</t>
  </si>
  <si>
    <t>Аварийные работы (договора на аварийное обслуживание)</t>
  </si>
  <si>
    <t>Проверка качества и обработка деревянных конструкций огнезащитным составом</t>
  </si>
  <si>
    <t>Хозтовары, моющие средства</t>
  </si>
  <si>
    <t>Поверка качества и обработка деревянных конструкций огнезащитным составом</t>
  </si>
  <si>
    <t>Корм для животных</t>
  </si>
  <si>
    <t>Медикаменты</t>
  </si>
  <si>
    <t>Тех.обслуживание узла учета и приборов учета тепловой энергии</t>
  </si>
  <si>
    <t>801011О.99.0.БВ24ДП02000; 801011О.99.0.БВ24ДН82000; 801011О.99.0.БВ24АВ42000; 801011О.99.0.БВ24АК62000;</t>
  </si>
  <si>
    <t>итого</t>
  </si>
  <si>
    <t>Реализация дополнительных общеразвивающих программ
(школы)  СОШ №7</t>
  </si>
  <si>
    <t>Реализация основных общеобразовательных программ начального  общего образования. Реализация основных общеобразовательных программ  основного общего образования. Реализация                                                                                                                                                                                                                                                                         основных общеобразовательных программ  среднего общего образования.
(школы) СОШ №7</t>
  </si>
  <si>
    <t>Реализация основных общеобразовательных программ дошкольного образования (село) ДОУ №4</t>
  </si>
  <si>
    <t>Реализация дополнительных общеразвивающих программ (МБОУ ДО ДДТ) Естественнонаучное направление</t>
  </si>
  <si>
    <r>
      <t xml:space="preserve">Приложение </t>
    </r>
    <r>
      <rPr>
        <b/>
        <sz val="11"/>
        <rFont val="Times New Roman"/>
        <family val="1"/>
        <charset val="204"/>
      </rPr>
      <t>№</t>
    </r>
    <r>
      <rPr>
        <sz val="11"/>
        <rFont val="Times New Roman"/>
        <family val="1"/>
        <charset val="204"/>
      </rPr>
      <t xml:space="preserve"> 1</t>
    </r>
  </si>
  <si>
    <t>Настройка и поверка приборов учета
(теплосчетчики,манометры,термометры)</t>
  </si>
  <si>
    <t>Зарядка огнетушителя</t>
  </si>
  <si>
    <t>Производственный контроль(измерение факторов воздуха и т.д.)</t>
  </si>
  <si>
    <t xml:space="preserve">Охрана здания, обслуживание тех.средств охраны,ФИЗИЧЕСКАЯ охрана </t>
  </si>
  <si>
    <t>Возмещение коммунальных услуг</t>
  </si>
  <si>
    <t>Вывоз ТКО</t>
  </si>
  <si>
    <t xml:space="preserve">Негативное воздействие </t>
  </si>
  <si>
    <t>договор</t>
  </si>
  <si>
    <t>сумма в год</t>
  </si>
  <si>
    <t>Дератизация, дезинсекция, дезинфекция</t>
  </si>
  <si>
    <t>Проверка качества и обработка деревянных конструкций огнезащитным составом (испытание лестниц)</t>
  </si>
  <si>
    <t>Курсы повышения квалификации, обучение пед.персонала, обучение ТБ,санитарно-гигиеническое обучение,обучение тепло-электротех.персонала</t>
  </si>
  <si>
    <t>Медикаменты, медицинская аптечка</t>
  </si>
  <si>
    <t>Медицинский осмотр персонала, мед.освидетельствование</t>
  </si>
  <si>
    <t>Услуги оценочных (экспертных) комиссий, экспертиза тех.оборудования</t>
  </si>
  <si>
    <t>Дезинсекция, дератизация, дезинфикация</t>
  </si>
  <si>
    <t>Возмещение коммунальных затрат</t>
  </si>
  <si>
    <t>Заправка картриджей</t>
  </si>
  <si>
    <t>801012О.99.0.БА81АЭ92001; 801012О.99.0.БА81АА00001; 801012О.99.0.БА81АЮ16001; 802111О.99.0.БА96АЮ58001; 802111О.99.0.БА96АА00001; 802111О.99.0.БА96АЮ83001;  802112О.99.0.ББ11АЮ58001; 802112О.99.0.ББ11АА00001; 802112О.99.0.ББ11АЮ83001</t>
  </si>
  <si>
    <t>801012О.99.0.ББ57АЕ52000; 804200О.99.0.ББ52АЕ76000; 804200О.99.0.ББ52АЕ04000; 804200О.99.0.ББ52АЖ24000; 804200О.99.0.ББ52АЕ28000</t>
  </si>
  <si>
    <t>801012О.99.0.ББ57АЕ52000</t>
  </si>
  <si>
    <t>804200О.99.0.ББ52АЕ28000</t>
  </si>
  <si>
    <t>801012О.99.0.БА81АЭ92001; 801012О.99.0.БА81АА00001; 801012О.99.0.БА81АЮ16001; 802111О.99.0.БА96Ю58001; 802111О.99.0.БА96АА00001; 802111О.99.0.БА96АЮ83001; 802111О.99.0.БА70001;  802112О.99.0.ББ11АЮ58001; 802112О.99.0.ББ11АА00001; 802112О.99.0.ББ11АЮ83001</t>
  </si>
  <si>
    <t>Методическое обеспечение образовательной деятельности                       (МБОУ ДО ДДТ)</t>
  </si>
  <si>
    <t>Р.01.1.0007.0001.002</t>
  </si>
  <si>
    <t>руководитель центра</t>
  </si>
  <si>
    <t>методист</t>
  </si>
  <si>
    <t>Договора на аварийные работы</t>
  </si>
  <si>
    <t>Техническое обслуживание системы видеонаблюдения</t>
  </si>
  <si>
    <t>Техническое обслуживание и ремонт оборудования, лифтов, тахографов, шлагбаумов, эл.замков, домофонов</t>
  </si>
  <si>
    <t>Охрана здания, обслуживание тех.средств охраны</t>
  </si>
  <si>
    <t>Прочие расходы (ветеринарные услуги, диагностика оборудования)</t>
  </si>
  <si>
    <t>Хоз.инвентарь</t>
  </si>
  <si>
    <t>Приобретение сантехнического оборудования</t>
  </si>
  <si>
    <t>Приобретение электротоваров</t>
  </si>
  <si>
    <t xml:space="preserve">Хоз.товары, моющие средства </t>
  </si>
  <si>
    <t>Охрана (тревожная кнопка), реагирование, срабатывание</t>
  </si>
  <si>
    <t>Методист</t>
  </si>
  <si>
    <t>Программное обеспечение, тех.обслуживание Интернет-сайта (диет.сестра)</t>
  </si>
  <si>
    <t xml:space="preserve"> Педагог доп.образования</t>
  </si>
  <si>
    <t>Инструктор по физкультуре</t>
  </si>
  <si>
    <t>Оргтехника, оборудование, прочее имущество</t>
  </si>
  <si>
    <t>нач.образ.</t>
  </si>
  <si>
    <t>средн.</t>
  </si>
  <si>
    <t>основн.</t>
  </si>
  <si>
    <t>сред.знач.</t>
  </si>
  <si>
    <t>на 2023г.</t>
  </si>
  <si>
    <t>Техническое обслуживание АПС (автоматическая ПС) и приборов охраны</t>
  </si>
  <si>
    <t>Обслуживание системы Стрелец-Мониторинг (дымовые датчики)</t>
  </si>
  <si>
    <t>1 ступень</t>
  </si>
  <si>
    <t>2 ступень</t>
  </si>
  <si>
    <t>3 ступень</t>
  </si>
  <si>
    <t>принято</t>
  </si>
  <si>
    <t>Курсы повышения квалификации, обучение, орг.взнос, обучение ТБ,санитарно-гигиеническое обучение, обучение тепло-электротех.персонала</t>
  </si>
  <si>
    <t>Специальная оценка условий труда</t>
  </si>
  <si>
    <t>Проведение лабораторных исследований, профриски, исследов.света и воздуха</t>
  </si>
  <si>
    <t>Реализация дополнительных общеразвивающих программ (МБОУ ДО ДДТ)                           Социально-гуманитарная</t>
  </si>
  <si>
    <t>Реализация дополнительных общеразвивающих программ (МБОУ ДО ДДТ)                             Туристско-краеведческая</t>
  </si>
  <si>
    <t>Реализация дополнительных общеразвивающих программ (МБОУ ДО ДДТ)                              Физкультурно-спортивная</t>
  </si>
  <si>
    <t>Настройка и поверка приборов учета (теплосчетчики, манометры, термометры, мед.оборудование, весы)</t>
  </si>
  <si>
    <t>Проведение лабораторных исследований, профриски, исследование света и воздуха</t>
  </si>
  <si>
    <t>Физическая охрана здания</t>
  </si>
  <si>
    <t>Вывоз мусора (ЖБО, септик)</t>
  </si>
  <si>
    <t>Техобслуживание пожарной сигнализации (автоматическая ПС) и приборов охраны</t>
  </si>
  <si>
    <t>Промывка отопительной системы</t>
  </si>
  <si>
    <t>Производственный контроль (измеренение факторов воздуха и т.д.)</t>
  </si>
  <si>
    <t>Услуги охраны (тревожная кнопка), реагирование, срабатывание</t>
  </si>
  <si>
    <t>Санитарно-эпидемиологическая экспертиза (санэпидзаключение)</t>
  </si>
  <si>
    <t>Программное обеспечение,тех.обслуживание Интернет-сайта (диетсестра)</t>
  </si>
  <si>
    <t>Оборудование для пищеблока</t>
  </si>
  <si>
    <t>Спец.одежда для тех.персонала</t>
  </si>
  <si>
    <t>Комплектующие к орг.технике ( корпус, аккумулятор, блок питания, память, жесткий диск, вентилятор, плата материнская, чернила для картриджа и т.д.)</t>
  </si>
  <si>
    <t>Посуда, кухонные приборы и т.п.</t>
  </si>
  <si>
    <t>Песок</t>
  </si>
  <si>
    <t>Зап.части к оборудованию пищеблока, прачки</t>
  </si>
  <si>
    <t>Техобслуживание АПС (автоматическая ПС) и приборов охраны</t>
  </si>
  <si>
    <t>Техническое обслуживание системы ПАК Стрелец-Мониторинг (дымовые датчики)</t>
  </si>
  <si>
    <t>Тех.обслуживание вентиляции</t>
  </si>
  <si>
    <t>Программное обеспечение, техобслуживание Интернет-сайта (диетсестра)</t>
  </si>
  <si>
    <t>Проведение лабораторных исследований (прием и захоронение твердых промышленных отходов)</t>
  </si>
  <si>
    <t>Огнезащитная обработка  деревянных конструкций,обработка занавесоогнезащитным составом</t>
  </si>
  <si>
    <t xml:space="preserve">Охрана здания, обслуживание тех.средств охраны </t>
  </si>
  <si>
    <t>Техническое обслуживание пожарной сигнализации, радиосистемы</t>
  </si>
  <si>
    <t>Техобслуживание охранной сигнализации ОВО</t>
  </si>
  <si>
    <t>Подписка</t>
  </si>
  <si>
    <t>Разборка, сборка мебели</t>
  </si>
  <si>
    <t>Наглядные пособия</t>
  </si>
  <si>
    <t>Аварийное обслуживание</t>
  </si>
  <si>
    <t>Огнезащитная обработка</t>
  </si>
  <si>
    <t xml:space="preserve">Хоз.товары, моющие средства, дез.средства </t>
  </si>
  <si>
    <t>Хореограф</t>
  </si>
  <si>
    <t>Концертмейстер</t>
  </si>
  <si>
    <t>Проверка и испытания пожарных кранов, лестниц</t>
  </si>
  <si>
    <t>Музыкальные инструменты</t>
  </si>
  <si>
    <t>к Приказу от 15.01.2026 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</si>
</sst>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00"/>
    <numFmt numFmtId="165" formatCode="0.000000"/>
    <numFmt numFmtId="166" formatCode="#,##0.000000"/>
    <numFmt numFmtId="167" formatCode="#,##0.00000"/>
    <numFmt numFmtId="168" formatCode="#,##0.0000"/>
    <numFmt numFmtId="169" formatCode="0.0000"/>
    <numFmt numFmtId="170" formatCode="#,##0.0000000"/>
    <numFmt numFmtId="171" formatCode="0.00000"/>
    <numFmt numFmtId="172" formatCode="0.00000000"/>
    <numFmt numFmtId="173" formatCode="#,##0.00000000"/>
    <numFmt numFmtId="174" formatCode="#,##0.00_р_."/>
    <numFmt numFmtId="175" formatCode="0.0000000"/>
    <numFmt numFmtId="176" formatCode="0.0"/>
    <numFmt numFmtId="177" formatCode="#,##0.000"/>
  </numFmts>
  <fonts count="12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5"/>
    <xf numFmtId="0" fontId="8" fillId="0" borderId="5"/>
  </cellStyleXfs>
  <cellXfs count="277">
    <xf numFmtId="0" fontId="0" fillId="0" borderId="0" xfId="0"/>
    <xf numFmtId="0" fontId="3" fillId="0" borderId="6" xfId="0" applyFont="1" applyFill="1" applyBorder="1" applyAlignment="1">
      <alignment horizontal="left" vertical="center" wrapText="1" readingOrder="1"/>
    </xf>
    <xf numFmtId="0" fontId="3" fillId="0" borderId="6" xfId="0" applyFont="1" applyFill="1" applyBorder="1" applyAlignment="1">
      <alignment horizontal="left" vertical="top" wrapText="1" readingOrder="1"/>
    </xf>
    <xf numFmtId="0" fontId="3" fillId="0" borderId="6" xfId="0" applyFont="1" applyFill="1" applyBorder="1" applyAlignment="1">
      <alignment horizontal="justify" vertical="center" wrapText="1" readingOrder="1"/>
    </xf>
    <xf numFmtId="0" fontId="1" fillId="0" borderId="1" xfId="0" applyFont="1" applyFill="1" applyBorder="1" applyAlignment="1">
      <alignment vertical="top"/>
    </xf>
    <xf numFmtId="0" fontId="1" fillId="0" borderId="0" xfId="0" applyFont="1" applyFill="1"/>
    <xf numFmtId="0" fontId="1" fillId="0" borderId="6" xfId="0" applyFont="1" applyFill="1" applyBorder="1" applyAlignment="1">
      <alignment horizontal="left" vertical="top" inden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justify"/>
    </xf>
    <xf numFmtId="166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vertical="center" wrapText="1" readingOrder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justify" vertic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justify" vertical="top" wrapText="1"/>
    </xf>
    <xf numFmtId="166" fontId="1" fillId="0" borderId="6" xfId="0" applyNumberFormat="1" applyFont="1" applyFill="1" applyBorder="1" applyAlignment="1">
      <alignment horizontal="right" vertical="center"/>
    </xf>
    <xf numFmtId="167" fontId="1" fillId="0" borderId="6" xfId="0" applyNumberFormat="1" applyFont="1" applyFill="1" applyBorder="1" applyAlignment="1"/>
    <xf numFmtId="4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vertical="top"/>
    </xf>
    <xf numFmtId="0" fontId="3" fillId="0" borderId="24" xfId="0" applyFont="1" applyFill="1" applyBorder="1" applyAlignment="1">
      <alignment horizontal="left" vertical="center" wrapText="1" readingOrder="1"/>
    </xf>
    <xf numFmtId="0" fontId="1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center" wrapText="1" readingOrder="1"/>
    </xf>
    <xf numFmtId="166" fontId="1" fillId="0" borderId="24" xfId="0" applyNumberFormat="1" applyFont="1" applyFill="1" applyBorder="1" applyAlignment="1">
      <alignment horizontal="right"/>
    </xf>
    <xf numFmtId="0" fontId="1" fillId="0" borderId="24" xfId="1" applyFont="1" applyFill="1" applyBorder="1" applyAlignment="1"/>
    <xf numFmtId="0" fontId="3" fillId="0" borderId="24" xfId="0" applyFont="1" applyFill="1" applyBorder="1" applyAlignment="1">
      <alignment horizontal="left" wrapText="1" readingOrder="1"/>
    </xf>
    <xf numFmtId="170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left" vertical="top"/>
    </xf>
    <xf numFmtId="0" fontId="6" fillId="0" borderId="0" xfId="0" applyFont="1" applyFill="1"/>
    <xf numFmtId="168" fontId="6" fillId="0" borderId="5" xfId="0" applyNumberFormat="1" applyFont="1" applyFill="1" applyBorder="1" applyAlignment="1">
      <alignment horizontal="right"/>
    </xf>
    <xf numFmtId="0" fontId="1" fillId="0" borderId="6" xfId="1" applyFont="1" applyFill="1" applyBorder="1" applyAlignment="1"/>
    <xf numFmtId="0" fontId="1" fillId="0" borderId="6" xfId="1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wrapText="1" readingOrder="1"/>
    </xf>
    <xf numFmtId="166" fontId="1" fillId="0" borderId="34" xfId="0" applyNumberFormat="1" applyFont="1" applyFill="1" applyBorder="1" applyAlignment="1">
      <alignment horizontal="right"/>
    </xf>
    <xf numFmtId="0" fontId="1" fillId="0" borderId="8" xfId="1" applyFont="1" applyFill="1" applyBorder="1" applyAlignment="1"/>
    <xf numFmtId="0" fontId="1" fillId="0" borderId="33" xfId="1" applyFont="1" applyFill="1" applyBorder="1" applyAlignment="1"/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70" fontId="1" fillId="0" borderId="24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 wrapText="1" readingOrder="1"/>
    </xf>
    <xf numFmtId="0" fontId="1" fillId="0" borderId="6" xfId="1" applyFont="1" applyFill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 readingOrder="1"/>
    </xf>
    <xf numFmtId="0" fontId="1" fillId="0" borderId="6" xfId="0" applyFont="1" applyFill="1" applyBorder="1" applyAlignment="1" applyProtection="1">
      <alignment horizontal="left" vertical="top" wrapText="1"/>
    </xf>
    <xf numFmtId="172" fontId="1" fillId="0" borderId="6" xfId="0" applyNumberFormat="1" applyFont="1" applyFill="1" applyBorder="1" applyAlignment="1">
      <alignment horizontal="right"/>
    </xf>
    <xf numFmtId="173" fontId="1" fillId="0" borderId="6" xfId="0" applyNumberFormat="1" applyFont="1" applyFill="1" applyBorder="1" applyAlignment="1">
      <alignment horizontal="right"/>
    </xf>
    <xf numFmtId="173" fontId="1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justify" vertical="top" wrapText="1"/>
    </xf>
    <xf numFmtId="0" fontId="3" fillId="0" borderId="25" xfId="0" applyFont="1" applyFill="1" applyBorder="1" applyAlignment="1">
      <alignment horizontal="left" vertical="center" wrapText="1" readingOrder="1"/>
    </xf>
    <xf numFmtId="0" fontId="1" fillId="0" borderId="25" xfId="0" applyFont="1" applyFill="1" applyBorder="1" applyAlignment="1">
      <alignment horizontal="justify" vertical="center"/>
    </xf>
    <xf numFmtId="165" fontId="1" fillId="0" borderId="25" xfId="0" applyNumberFormat="1" applyFont="1" applyFill="1" applyBorder="1"/>
    <xf numFmtId="0" fontId="1" fillId="0" borderId="12" xfId="1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justify" vertical="top" wrapText="1"/>
    </xf>
    <xf numFmtId="0" fontId="1" fillId="0" borderId="38" xfId="0" applyFont="1" applyFill="1" applyBorder="1" applyAlignment="1">
      <alignment horizontal="justify" vertical="top" wrapText="1"/>
    </xf>
    <xf numFmtId="0" fontId="6" fillId="0" borderId="0" xfId="0" applyFont="1" applyFill="1" applyAlignment="1">
      <alignment horizontal="right"/>
    </xf>
    <xf numFmtId="0" fontId="1" fillId="0" borderId="7" xfId="1" applyFont="1" applyFill="1" applyBorder="1" applyAlignment="1"/>
    <xf numFmtId="0" fontId="3" fillId="0" borderId="7" xfId="0" applyFont="1" applyFill="1" applyBorder="1" applyAlignment="1">
      <alignment horizontal="left" vertical="center" wrapText="1" readingOrder="1"/>
    </xf>
    <xf numFmtId="170" fontId="1" fillId="0" borderId="7" xfId="0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 readingOrder="1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justify" wrapText="1"/>
    </xf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/>
    </xf>
    <xf numFmtId="171" fontId="1" fillId="0" borderId="6" xfId="0" applyNumberFormat="1" applyFont="1" applyFill="1" applyBorder="1" applyAlignment="1">
      <alignment horizontal="right" vertical="center"/>
    </xf>
    <xf numFmtId="169" fontId="1" fillId="0" borderId="6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 applyProtection="1">
      <alignment horizontal="left" vertical="top" wrapText="1"/>
    </xf>
    <xf numFmtId="0" fontId="1" fillId="0" borderId="12" xfId="0" applyFont="1" applyFill="1" applyBorder="1" applyAlignment="1" applyProtection="1">
      <alignment horizontal="left" vertical="center"/>
    </xf>
    <xf numFmtId="0" fontId="1" fillId="0" borderId="12" xfId="1" applyFont="1" applyFill="1" applyBorder="1" applyAlignment="1">
      <alignment vertical="center" wrapText="1"/>
    </xf>
    <xf numFmtId="171" fontId="1" fillId="0" borderId="6" xfId="0" applyNumberFormat="1" applyFont="1" applyFill="1" applyBorder="1"/>
    <xf numFmtId="0" fontId="1" fillId="0" borderId="6" xfId="2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174" fontId="1" fillId="0" borderId="12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justify" vertical="center" wrapText="1" readingOrder="1"/>
    </xf>
    <xf numFmtId="0" fontId="1" fillId="0" borderId="6" xfId="0" applyFont="1" applyFill="1" applyBorder="1" applyAlignment="1">
      <alignment horizontal="justify" vertical="center" wrapText="1" readingOrder="1"/>
    </xf>
    <xf numFmtId="0" fontId="1" fillId="0" borderId="6" xfId="0" applyFont="1" applyFill="1" applyBorder="1" applyAlignment="1">
      <alignment vertical="center" wrapText="1"/>
    </xf>
    <xf numFmtId="174" fontId="1" fillId="0" borderId="12" xfId="0" applyNumberFormat="1" applyFont="1" applyFill="1" applyBorder="1" applyAlignment="1">
      <alignment vertical="center"/>
    </xf>
    <xf numFmtId="0" fontId="1" fillId="0" borderId="41" xfId="2" applyNumberFormat="1" applyFont="1" applyBorder="1" applyAlignment="1">
      <alignment horizontal="left" vertical="center" wrapText="1"/>
    </xf>
    <xf numFmtId="0" fontId="1" fillId="0" borderId="5" xfId="2" applyNumberFormat="1" applyFont="1" applyBorder="1" applyAlignment="1">
      <alignment horizontal="left" vertical="center" wrapText="1"/>
    </xf>
    <xf numFmtId="166" fontId="1" fillId="0" borderId="8" xfId="0" applyNumberFormat="1" applyFont="1" applyFill="1" applyBorder="1" applyAlignment="1">
      <alignment horizontal="right"/>
    </xf>
    <xf numFmtId="170" fontId="1" fillId="0" borderId="8" xfId="0" applyNumberFormat="1" applyFont="1" applyFill="1" applyBorder="1" applyAlignment="1">
      <alignment horizontal="right"/>
    </xf>
    <xf numFmtId="0" fontId="1" fillId="0" borderId="42" xfId="2" applyNumberFormat="1" applyFont="1" applyBorder="1" applyAlignment="1">
      <alignment horizontal="left" vertical="center" wrapText="1"/>
    </xf>
    <xf numFmtId="166" fontId="1" fillId="0" borderId="6" xfId="0" applyNumberFormat="1" applyFont="1" applyFill="1" applyBorder="1" applyAlignment="1"/>
    <xf numFmtId="0" fontId="1" fillId="4" borderId="6" xfId="0" applyFont="1" applyFill="1" applyBorder="1" applyAlignment="1">
      <alignment horizontal="justify" vertical="center" wrapText="1" readingOrder="1"/>
    </xf>
    <xf numFmtId="0" fontId="1" fillId="0" borderId="8" xfId="0" applyFont="1" applyFill="1" applyBorder="1" applyAlignment="1">
      <alignment horizontal="left" vertical="top" wrapText="1" readingOrder="1"/>
    </xf>
    <xf numFmtId="0" fontId="1" fillId="0" borderId="8" xfId="0" applyFont="1" applyFill="1" applyBorder="1" applyAlignment="1">
      <alignment horizontal="left" vertical="center" wrapText="1" readingOrder="1"/>
    </xf>
    <xf numFmtId="0" fontId="1" fillId="0" borderId="6" xfId="0" applyFont="1" applyFill="1" applyBorder="1" applyAlignment="1">
      <alignment horizontal="left" vertical="top" wrapText="1" readingOrder="1"/>
    </xf>
    <xf numFmtId="165" fontId="1" fillId="3" borderId="6" xfId="0" applyNumberFormat="1" applyFont="1" applyFill="1" applyBorder="1" applyAlignment="1">
      <alignment horizontal="right" vertical="center" wrapText="1" readingOrder="1"/>
    </xf>
    <xf numFmtId="0" fontId="1" fillId="0" borderId="6" xfId="0" applyFont="1" applyFill="1" applyBorder="1" applyAlignment="1">
      <alignment horizontal="right" wrapText="1"/>
    </xf>
    <xf numFmtId="2" fontId="1" fillId="0" borderId="6" xfId="0" applyNumberFormat="1" applyFont="1" applyFill="1" applyBorder="1" applyAlignment="1">
      <alignment wrapText="1"/>
    </xf>
    <xf numFmtId="164" fontId="1" fillId="0" borderId="6" xfId="0" applyNumberFormat="1" applyFont="1" applyFill="1" applyBorder="1" applyAlignment="1">
      <alignment horizontal="right" vertical="top" wrapText="1"/>
    </xf>
    <xf numFmtId="164" fontId="1" fillId="0" borderId="6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right" vertical="top" wrapText="1"/>
    </xf>
    <xf numFmtId="165" fontId="1" fillId="0" borderId="6" xfId="0" applyNumberFormat="1" applyFont="1" applyFill="1" applyBorder="1"/>
    <xf numFmtId="0" fontId="1" fillId="0" borderId="24" xfId="0" applyFont="1" applyFill="1" applyBorder="1" applyAlignment="1">
      <alignment horizontal="left" vertical="center" wrapText="1" readingOrder="1"/>
    </xf>
    <xf numFmtId="0" fontId="1" fillId="0" borderId="25" xfId="0" applyFont="1" applyFill="1" applyBorder="1" applyAlignment="1">
      <alignment horizontal="left" vertical="center" wrapText="1" readingOrder="1"/>
    </xf>
    <xf numFmtId="2" fontId="1" fillId="0" borderId="6" xfId="0" applyNumberFormat="1" applyFont="1" applyFill="1" applyBorder="1" applyAlignment="1">
      <alignment horizontal="right"/>
    </xf>
    <xf numFmtId="169" fontId="7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 wrapText="1" readingOrder="1"/>
    </xf>
    <xf numFmtId="0" fontId="1" fillId="3" borderId="6" xfId="0" applyFont="1" applyFill="1" applyBorder="1" applyAlignment="1">
      <alignment horizontal="justify" vertical="center" wrapText="1" readingOrder="1"/>
    </xf>
    <xf numFmtId="164" fontId="1" fillId="0" borderId="6" xfId="0" applyNumberFormat="1" applyFont="1" applyFill="1" applyBorder="1" applyAlignment="1">
      <alignment horizontal="right"/>
    </xf>
    <xf numFmtId="165" fontId="7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top" indent="1"/>
    </xf>
    <xf numFmtId="169" fontId="1" fillId="0" borderId="6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 readingOrder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175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 wrapText="1"/>
    </xf>
    <xf numFmtId="175" fontId="1" fillId="0" borderId="6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/>
    </xf>
    <xf numFmtId="0" fontId="1" fillId="0" borderId="6" xfId="1" applyFont="1" applyFill="1" applyBorder="1" applyAlignment="1">
      <alignment vertical="top" wrapText="1"/>
    </xf>
    <xf numFmtId="165" fontId="6" fillId="0" borderId="0" xfId="0" applyNumberFormat="1" applyFont="1" applyFill="1"/>
    <xf numFmtId="0" fontId="10" fillId="0" borderId="0" xfId="0" applyFont="1" applyFill="1" applyAlignment="1">
      <alignment horizontal="center"/>
    </xf>
    <xf numFmtId="0" fontId="1" fillId="2" borderId="6" xfId="1" applyFont="1" applyFill="1" applyBorder="1" applyAlignment="1">
      <alignment vertical="top" wrapText="1"/>
    </xf>
    <xf numFmtId="0" fontId="1" fillId="2" borderId="6" xfId="1" applyFont="1" applyFill="1" applyBorder="1" applyAlignment="1">
      <alignment vertical="center" wrapText="1"/>
    </xf>
    <xf numFmtId="0" fontId="11" fillId="2" borderId="7" xfId="0" applyFont="1" applyFill="1" applyBorder="1" applyAlignment="1">
      <alignment wrapText="1"/>
    </xf>
    <xf numFmtId="0" fontId="3" fillId="0" borderId="12" xfId="0" applyFont="1" applyFill="1" applyBorder="1" applyAlignment="1">
      <alignment horizontal="left" vertical="center" wrapText="1" readingOrder="1"/>
    </xf>
    <xf numFmtId="0" fontId="1" fillId="2" borderId="6" xfId="0" applyFont="1" applyFill="1" applyBorder="1" applyAlignment="1">
      <alignment wrapText="1"/>
    </xf>
    <xf numFmtId="0" fontId="1" fillId="0" borderId="6" xfId="0" applyFont="1" applyFill="1" applyBorder="1" applyAlignment="1">
      <alignment vertical="top"/>
    </xf>
    <xf numFmtId="169" fontId="1" fillId="0" borderId="6" xfId="0" applyNumberFormat="1" applyFont="1" applyFill="1" applyBorder="1" applyAlignment="1">
      <alignment horizontal="right" vertical="top" wrapText="1"/>
    </xf>
    <xf numFmtId="169" fontId="7" fillId="0" borderId="6" xfId="0" applyNumberFormat="1" applyFont="1" applyFill="1" applyBorder="1" applyAlignment="1">
      <alignment horizontal="right" vertical="top" wrapText="1"/>
    </xf>
    <xf numFmtId="165" fontId="1" fillId="0" borderId="6" xfId="0" applyNumberFormat="1" applyFont="1" applyFill="1" applyBorder="1" applyAlignment="1">
      <alignment horizontal="right" wrapText="1"/>
    </xf>
    <xf numFmtId="171" fontId="7" fillId="0" borderId="6" xfId="0" applyNumberFormat="1" applyFont="1" applyFill="1" applyBorder="1" applyAlignment="1">
      <alignment horizontal="right" vertical="top" wrapText="1"/>
    </xf>
    <xf numFmtId="165" fontId="1" fillId="0" borderId="6" xfId="0" applyNumberFormat="1" applyFont="1" applyFill="1" applyBorder="1" applyAlignment="1">
      <alignment horizontal="right" vertical="center" wrapText="1"/>
    </xf>
    <xf numFmtId="165" fontId="1" fillId="0" borderId="6" xfId="0" applyNumberFormat="1" applyFont="1" applyFill="1" applyBorder="1" applyAlignment="1">
      <alignment horizontal="right" vertical="top" wrapText="1"/>
    </xf>
    <xf numFmtId="166" fontId="1" fillId="0" borderId="6" xfId="0" applyNumberFormat="1" applyFont="1" applyFill="1" applyBorder="1" applyAlignment="1">
      <alignment horizontal="right" vertical="top" wrapText="1"/>
    </xf>
    <xf numFmtId="171" fontId="1" fillId="3" borderId="6" xfId="0" applyNumberFormat="1" applyFont="1" applyFill="1" applyBorder="1" applyAlignment="1">
      <alignment horizontal="right" vertical="center" wrapText="1" readingOrder="1"/>
    </xf>
    <xf numFmtId="165" fontId="7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 wrapText="1" readingOrder="1"/>
    </xf>
    <xf numFmtId="168" fontId="1" fillId="0" borderId="6" xfId="0" applyNumberFormat="1" applyFont="1" applyFill="1" applyBorder="1" applyAlignment="1">
      <alignment horizontal="right"/>
    </xf>
    <xf numFmtId="165" fontId="7" fillId="0" borderId="19" xfId="0" applyNumberFormat="1" applyFont="1" applyFill="1" applyBorder="1" applyAlignment="1">
      <alignment horizontal="right" vertical="top" wrapText="1"/>
    </xf>
    <xf numFmtId="167" fontId="1" fillId="0" borderId="6" xfId="0" applyNumberFormat="1" applyFont="1" applyFill="1" applyBorder="1" applyAlignment="1">
      <alignment horizontal="right"/>
    </xf>
    <xf numFmtId="165" fontId="7" fillId="0" borderId="6" xfId="0" applyNumberFormat="1" applyFont="1" applyFill="1" applyBorder="1" applyAlignment="1">
      <alignment horizontal="right" vertical="top" wrapText="1"/>
    </xf>
    <xf numFmtId="168" fontId="1" fillId="0" borderId="8" xfId="0" applyNumberFormat="1" applyFont="1" applyFill="1" applyBorder="1" applyAlignment="1">
      <alignment horizontal="right"/>
    </xf>
    <xf numFmtId="175" fontId="7" fillId="0" borderId="19" xfId="0" applyNumberFormat="1" applyFont="1" applyFill="1" applyBorder="1" applyAlignment="1">
      <alignment horizontal="right" vertical="top" wrapText="1"/>
    </xf>
    <xf numFmtId="167" fontId="1" fillId="0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/>
    </xf>
    <xf numFmtId="175" fontId="1" fillId="3" borderId="6" xfId="0" applyNumberFormat="1" applyFont="1" applyFill="1" applyBorder="1" applyAlignment="1">
      <alignment horizontal="right" vertical="center" wrapText="1" readingOrder="1"/>
    </xf>
    <xf numFmtId="175" fontId="7" fillId="0" borderId="6" xfId="0" applyNumberFormat="1" applyFont="1" applyFill="1" applyBorder="1" applyAlignment="1">
      <alignment horizontal="right" vertical="top" wrapText="1"/>
    </xf>
    <xf numFmtId="176" fontId="1" fillId="0" borderId="6" xfId="0" applyNumberFormat="1" applyFont="1" applyFill="1" applyBorder="1" applyAlignment="1">
      <alignment vertical="top"/>
    </xf>
    <xf numFmtId="0" fontId="1" fillId="0" borderId="6" xfId="0" applyFont="1" applyFill="1" applyBorder="1" applyAlignment="1" applyProtection="1">
      <alignment wrapText="1"/>
    </xf>
    <xf numFmtId="177" fontId="5" fillId="0" borderId="6" xfId="0" applyNumberFormat="1" applyFont="1" applyFill="1" applyBorder="1" applyAlignment="1">
      <alignment horizontal="right" vertical="center" wrapText="1" readingOrder="1"/>
    </xf>
    <xf numFmtId="177" fontId="1" fillId="0" borderId="6" xfId="0" applyNumberFormat="1" applyFont="1" applyFill="1" applyBorder="1" applyAlignment="1">
      <alignment horizontal="right" vertical="center" wrapText="1" readingOrder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justify" vertical="top" wrapText="1"/>
    </xf>
    <xf numFmtId="0" fontId="1" fillId="0" borderId="20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justify" wrapText="1"/>
    </xf>
    <xf numFmtId="0" fontId="1" fillId="0" borderId="6" xfId="0" applyFont="1" applyFill="1" applyBorder="1" applyAlignment="1">
      <alignment horizontal="justify" wrapText="1"/>
    </xf>
    <xf numFmtId="0" fontId="1" fillId="0" borderId="8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justify" vertical="top" wrapText="1"/>
    </xf>
    <xf numFmtId="0" fontId="1" fillId="0" borderId="19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justify" vertical="top" wrapText="1"/>
    </xf>
    <xf numFmtId="0" fontId="5" fillId="0" borderId="3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justify" vertical="top" wrapText="1"/>
    </xf>
  </cellXfs>
  <cellStyles count="3">
    <cellStyle name="TableStyleLight1" xfId="1"/>
    <cellStyle name="Обычный" xfId="0" builtinId="0"/>
    <cellStyle name="Обычный_221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6"/>
  <sheetViews>
    <sheetView tabSelected="1" workbookViewId="0">
      <selection activeCell="O18" sqref="O18"/>
    </sheetView>
  </sheetViews>
  <sheetFormatPr defaultColWidth="9.109375" defaultRowHeight="15" customHeight="1" x14ac:dyDescent="0.25"/>
  <cols>
    <col min="1" max="1" width="28.88671875" style="5" customWidth="1"/>
    <col min="2" max="2" width="26.33203125" style="5" customWidth="1"/>
    <col min="3" max="3" width="50" style="5" customWidth="1"/>
    <col min="4" max="4" width="24" style="5"/>
    <col min="5" max="5" width="20" style="5"/>
    <col min="6" max="7" width="9.109375" style="5"/>
    <col min="8" max="8" width="10" style="5" hidden="1" customWidth="1"/>
    <col min="9" max="12" width="9.109375" style="5" hidden="1" customWidth="1"/>
    <col min="13" max="13" width="0" style="5" hidden="1" customWidth="1"/>
    <col min="14" max="16384" width="9.109375" style="5"/>
  </cols>
  <sheetData>
    <row r="1" spans="1:5" ht="15" customHeight="1" x14ac:dyDescent="0.25">
      <c r="A1" s="4"/>
      <c r="D1" s="230" t="s">
        <v>131</v>
      </c>
      <c r="E1" s="230"/>
    </row>
    <row r="2" spans="1:5" ht="15" customHeight="1" x14ac:dyDescent="0.25">
      <c r="A2" s="4"/>
      <c r="D2" s="230" t="s">
        <v>226</v>
      </c>
      <c r="E2" s="230"/>
    </row>
    <row r="3" spans="1:5" ht="15" customHeight="1" thickBot="1" x14ac:dyDescent="0.3"/>
    <row r="4" spans="1:5" ht="34.799999999999997" customHeight="1" thickBot="1" x14ac:dyDescent="0.3">
      <c r="A4" s="86" t="s">
        <v>0</v>
      </c>
      <c r="B4" s="86" t="s">
        <v>1</v>
      </c>
      <c r="C4" s="86" t="s">
        <v>2</v>
      </c>
      <c r="D4" s="86" t="s">
        <v>3</v>
      </c>
      <c r="E4" s="86" t="s">
        <v>4</v>
      </c>
    </row>
    <row r="5" spans="1:5" ht="15" customHeight="1" x14ac:dyDescent="0.25">
      <c r="A5" s="15" t="s">
        <v>5</v>
      </c>
      <c r="B5" s="16" t="s">
        <v>6</v>
      </c>
      <c r="C5" s="17" t="s">
        <v>7</v>
      </c>
      <c r="D5" s="17" t="s">
        <v>8</v>
      </c>
      <c r="E5" s="18" t="s">
        <v>9</v>
      </c>
    </row>
    <row r="6" spans="1:5" ht="16.8" customHeight="1" x14ac:dyDescent="0.25">
      <c r="A6" s="239" t="s">
        <v>53</v>
      </c>
      <c r="B6" s="243" t="s">
        <v>104</v>
      </c>
      <c r="C6" s="232" t="s">
        <v>10</v>
      </c>
      <c r="D6" s="232"/>
      <c r="E6" s="232"/>
    </row>
    <row r="7" spans="1:5" ht="15" customHeight="1" x14ac:dyDescent="0.25">
      <c r="A7" s="217"/>
      <c r="B7" s="244"/>
      <c r="C7" s="224" t="s">
        <v>87</v>
      </c>
      <c r="D7" s="224"/>
      <c r="E7" s="224"/>
    </row>
    <row r="8" spans="1:5" ht="15" customHeight="1" x14ac:dyDescent="0.25">
      <c r="A8" s="217"/>
      <c r="B8" s="244"/>
      <c r="C8" s="96" t="s">
        <v>93</v>
      </c>
      <c r="D8" s="8" t="s">
        <v>98</v>
      </c>
      <c r="E8" s="141">
        <v>15.5</v>
      </c>
    </row>
    <row r="9" spans="1:5" ht="31.5" customHeight="1" x14ac:dyDescent="0.25">
      <c r="A9" s="217"/>
      <c r="B9" s="244"/>
      <c r="C9" s="222" t="s">
        <v>13</v>
      </c>
      <c r="D9" s="222"/>
      <c r="E9" s="222"/>
    </row>
    <row r="10" spans="1:5" ht="15" customHeight="1" x14ac:dyDescent="0.25">
      <c r="A10" s="217"/>
      <c r="B10" s="244"/>
      <c r="C10" s="96" t="s">
        <v>41</v>
      </c>
      <c r="D10" s="96" t="s">
        <v>94</v>
      </c>
      <c r="E10" s="173">
        <f>2442.71+34.78</f>
        <v>2477.4900000000002</v>
      </c>
    </row>
    <row r="11" spans="1:5" ht="29.4" customHeight="1" x14ac:dyDescent="0.25">
      <c r="A11" s="217"/>
      <c r="B11" s="244"/>
      <c r="C11" s="204" t="s">
        <v>14</v>
      </c>
      <c r="D11" s="204"/>
      <c r="E11" s="204"/>
    </row>
    <row r="12" spans="1:5" ht="15" customHeight="1" x14ac:dyDescent="0.25">
      <c r="A12" s="217"/>
      <c r="B12" s="244"/>
      <c r="C12" s="96"/>
      <c r="D12" s="96"/>
      <c r="E12" s="6"/>
    </row>
    <row r="13" spans="1:5" ht="15" customHeight="1" x14ac:dyDescent="0.25">
      <c r="A13" s="217"/>
      <c r="B13" s="244"/>
      <c r="C13" s="224" t="s">
        <v>15</v>
      </c>
      <c r="D13" s="224"/>
      <c r="E13" s="224"/>
    </row>
    <row r="14" spans="1:5" ht="15" customHeight="1" x14ac:dyDescent="0.25">
      <c r="A14" s="217"/>
      <c r="B14" s="244"/>
      <c r="C14" s="224" t="s">
        <v>16</v>
      </c>
      <c r="D14" s="224"/>
      <c r="E14" s="224"/>
    </row>
    <row r="15" spans="1:5" ht="15" customHeight="1" x14ac:dyDescent="0.25">
      <c r="A15" s="217"/>
      <c r="B15" s="244"/>
      <c r="C15" s="93" t="s">
        <v>17</v>
      </c>
      <c r="D15" s="93" t="s">
        <v>18</v>
      </c>
      <c r="E15" s="202">
        <f>243.6919640625+7.6037</f>
        <v>251.29566406250001</v>
      </c>
    </row>
    <row r="16" spans="1:5" ht="15" customHeight="1" x14ac:dyDescent="0.25">
      <c r="A16" s="217"/>
      <c r="B16" s="244"/>
      <c r="C16" s="93" t="s">
        <v>19</v>
      </c>
      <c r="D16" s="93" t="s">
        <v>20</v>
      </c>
      <c r="E16" s="202">
        <f>1.95975390625+0.1368</f>
        <v>2.09655390625</v>
      </c>
    </row>
    <row r="17" spans="1:5" ht="15" customHeight="1" x14ac:dyDescent="0.25">
      <c r="A17" s="217"/>
      <c r="B17" s="244"/>
      <c r="C17" s="93" t="s">
        <v>21</v>
      </c>
      <c r="D17" s="99" t="s">
        <v>60</v>
      </c>
      <c r="E17" s="202">
        <f>3.41376328125+0.8246</f>
        <v>4.2383632812499998</v>
      </c>
    </row>
    <row r="18" spans="1:5" ht="15" customHeight="1" x14ac:dyDescent="0.25">
      <c r="A18" s="217"/>
      <c r="B18" s="244"/>
      <c r="C18" s="93" t="s">
        <v>22</v>
      </c>
      <c r="D18" s="99" t="s">
        <v>60</v>
      </c>
      <c r="E18" s="202">
        <f>6.6847375+0.7724</f>
        <v>7.4571375</v>
      </c>
    </row>
    <row r="19" spans="1:5" ht="15" customHeight="1" x14ac:dyDescent="0.25">
      <c r="A19" s="217"/>
      <c r="B19" s="244"/>
      <c r="C19" s="93" t="s">
        <v>23</v>
      </c>
      <c r="D19" s="99" t="s">
        <v>60</v>
      </c>
      <c r="E19" s="202">
        <f>10.09851328125+1.587</f>
        <v>11.68551328125</v>
      </c>
    </row>
    <row r="20" spans="1:5" ht="15" customHeight="1" x14ac:dyDescent="0.25">
      <c r="A20" s="217"/>
      <c r="B20" s="244"/>
      <c r="C20" s="10" t="s">
        <v>136</v>
      </c>
      <c r="D20" s="7" t="s">
        <v>139</v>
      </c>
      <c r="E20" s="102">
        <v>0</v>
      </c>
    </row>
    <row r="21" spans="1:5" ht="15" customHeight="1" x14ac:dyDescent="0.25">
      <c r="A21" s="217"/>
      <c r="B21" s="244"/>
      <c r="C21" s="10" t="s">
        <v>114</v>
      </c>
      <c r="D21" s="7" t="s">
        <v>139</v>
      </c>
      <c r="E21" s="102">
        <f>1/126</f>
        <v>7.9365079365079361E-3</v>
      </c>
    </row>
    <row r="22" spans="1:5" ht="15" customHeight="1" x14ac:dyDescent="0.25">
      <c r="A22" s="217"/>
      <c r="B22" s="244"/>
      <c r="C22" s="10" t="s">
        <v>115</v>
      </c>
      <c r="D22" s="7" t="s">
        <v>139</v>
      </c>
      <c r="E22" s="102">
        <f>1/126</f>
        <v>7.9365079365079361E-3</v>
      </c>
    </row>
    <row r="23" spans="1:5" ht="28.5" customHeight="1" x14ac:dyDescent="0.25">
      <c r="A23" s="217"/>
      <c r="B23" s="244"/>
      <c r="C23" s="205" t="s">
        <v>61</v>
      </c>
      <c r="D23" s="206"/>
      <c r="E23" s="207"/>
    </row>
    <row r="24" spans="1:5" ht="15" customHeight="1" x14ac:dyDescent="0.25">
      <c r="A24" s="217"/>
      <c r="B24" s="244"/>
      <c r="C24" s="241" t="s">
        <v>12</v>
      </c>
      <c r="D24" s="242"/>
      <c r="E24" s="208"/>
    </row>
    <row r="25" spans="1:5" ht="16.8" customHeight="1" x14ac:dyDescent="0.25">
      <c r="A25" s="217"/>
      <c r="B25" s="244"/>
      <c r="C25" s="159" t="s">
        <v>24</v>
      </c>
      <c r="D25" s="7"/>
      <c r="E25" s="136">
        <f>SUM(E26:E38)</f>
        <v>0.10400000000000004</v>
      </c>
    </row>
    <row r="26" spans="1:5" ht="15" customHeight="1" x14ac:dyDescent="0.25">
      <c r="A26" s="217"/>
      <c r="B26" s="244"/>
      <c r="C26" s="1" t="s">
        <v>62</v>
      </c>
      <c r="D26" s="7" t="s">
        <v>139</v>
      </c>
      <c r="E26" s="102">
        <v>8.0000000000000002E-3</v>
      </c>
    </row>
    <row r="27" spans="1:5" ht="17.399999999999999" customHeight="1" x14ac:dyDescent="0.25">
      <c r="A27" s="217"/>
      <c r="B27" s="244"/>
      <c r="C27" s="103" t="s">
        <v>132</v>
      </c>
      <c r="D27" s="7" t="s">
        <v>139</v>
      </c>
      <c r="E27" s="102">
        <v>8.0000000000000002E-3</v>
      </c>
    </row>
    <row r="28" spans="1:5" ht="15" customHeight="1" x14ac:dyDescent="0.25">
      <c r="A28" s="217"/>
      <c r="B28" s="244"/>
      <c r="C28" s="10" t="s">
        <v>133</v>
      </c>
      <c r="D28" s="7" t="s">
        <v>139</v>
      </c>
      <c r="E28" s="102">
        <v>8.0000000000000002E-3</v>
      </c>
    </row>
    <row r="29" spans="1:5" ht="15.6" customHeight="1" x14ac:dyDescent="0.25">
      <c r="A29" s="217"/>
      <c r="B29" s="244"/>
      <c r="C29" s="1" t="s">
        <v>116</v>
      </c>
      <c r="D29" s="7" t="s">
        <v>139</v>
      </c>
      <c r="E29" s="102">
        <v>8.0000000000000002E-3</v>
      </c>
    </row>
    <row r="30" spans="1:5" ht="28.2" customHeight="1" x14ac:dyDescent="0.25">
      <c r="A30" s="217"/>
      <c r="B30" s="244"/>
      <c r="C30" s="1" t="s">
        <v>117</v>
      </c>
      <c r="D30" s="7" t="s">
        <v>139</v>
      </c>
      <c r="E30" s="102">
        <v>8.0000000000000002E-3</v>
      </c>
    </row>
    <row r="31" spans="1:5" ht="28.2" customHeight="1" x14ac:dyDescent="0.25">
      <c r="A31" s="217"/>
      <c r="B31" s="244"/>
      <c r="C31" s="10" t="s">
        <v>207</v>
      </c>
      <c r="D31" s="7" t="s">
        <v>139</v>
      </c>
      <c r="E31" s="102">
        <v>8.0000000000000002E-3</v>
      </c>
    </row>
    <row r="32" spans="1:5" ht="31.8" customHeight="1" x14ac:dyDescent="0.25">
      <c r="A32" s="217"/>
      <c r="B32" s="244"/>
      <c r="C32" s="1" t="s">
        <v>208</v>
      </c>
      <c r="D32" s="7" t="s">
        <v>139</v>
      </c>
      <c r="E32" s="102">
        <v>8.0000000000000002E-3</v>
      </c>
    </row>
    <row r="33" spans="1:5" ht="21" customHeight="1" x14ac:dyDescent="0.25">
      <c r="A33" s="217"/>
      <c r="B33" s="244"/>
      <c r="C33" s="1" t="s">
        <v>43</v>
      </c>
      <c r="D33" s="7" t="s">
        <v>139</v>
      </c>
      <c r="E33" s="102">
        <v>8.0000000000000002E-3</v>
      </c>
    </row>
    <row r="34" spans="1:5" ht="18.600000000000001" customHeight="1" x14ac:dyDescent="0.25">
      <c r="A34" s="217"/>
      <c r="B34" s="244"/>
      <c r="C34" s="10" t="s">
        <v>47</v>
      </c>
      <c r="D34" s="7" t="s">
        <v>139</v>
      </c>
      <c r="E34" s="102">
        <v>8.0000000000000002E-3</v>
      </c>
    </row>
    <row r="35" spans="1:5" ht="30.6" customHeight="1" x14ac:dyDescent="0.25">
      <c r="A35" s="217"/>
      <c r="B35" s="244"/>
      <c r="C35" s="1" t="s">
        <v>118</v>
      </c>
      <c r="D35" s="7" t="s">
        <v>139</v>
      </c>
      <c r="E35" s="102">
        <v>8.0000000000000002E-3</v>
      </c>
    </row>
    <row r="36" spans="1:5" ht="19.8" customHeight="1" x14ac:dyDescent="0.25">
      <c r="A36" s="217"/>
      <c r="B36" s="244"/>
      <c r="C36" s="171" t="s">
        <v>209</v>
      </c>
      <c r="D36" s="7" t="s">
        <v>139</v>
      </c>
      <c r="E36" s="102">
        <v>8.0000000000000002E-3</v>
      </c>
    </row>
    <row r="37" spans="1:5" ht="30.6" customHeight="1" x14ac:dyDescent="0.25">
      <c r="A37" s="217"/>
      <c r="B37" s="244"/>
      <c r="C37" s="77" t="s">
        <v>134</v>
      </c>
      <c r="D37" s="7" t="s">
        <v>139</v>
      </c>
      <c r="E37" s="102">
        <v>8.0000000000000002E-3</v>
      </c>
    </row>
    <row r="38" spans="1:5" ht="28.8" customHeight="1" x14ac:dyDescent="0.25">
      <c r="A38" s="217"/>
      <c r="B38" s="244"/>
      <c r="C38" s="1" t="s">
        <v>119</v>
      </c>
      <c r="D38" s="7" t="s">
        <v>139</v>
      </c>
      <c r="E38" s="102">
        <v>8.0000000000000002E-3</v>
      </c>
    </row>
    <row r="39" spans="1:5" ht="11.4" customHeight="1" x14ac:dyDescent="0.25">
      <c r="A39" s="217"/>
      <c r="B39" s="244"/>
      <c r="C39" s="1"/>
      <c r="D39" s="7"/>
      <c r="E39" s="21"/>
    </row>
    <row r="40" spans="1:5" ht="28.2" customHeight="1" x14ac:dyDescent="0.25">
      <c r="A40" s="217"/>
      <c r="B40" s="244"/>
      <c r="C40" s="204" t="s">
        <v>25</v>
      </c>
      <c r="D40" s="204"/>
      <c r="E40" s="204"/>
    </row>
    <row r="41" spans="1:5" ht="15" customHeight="1" x14ac:dyDescent="0.25">
      <c r="A41" s="217"/>
      <c r="B41" s="244"/>
      <c r="C41" s="7" t="s">
        <v>26</v>
      </c>
      <c r="D41" s="7" t="s">
        <v>139</v>
      </c>
      <c r="E41" s="55">
        <v>0</v>
      </c>
    </row>
    <row r="42" spans="1:5" ht="15" customHeight="1" x14ac:dyDescent="0.25">
      <c r="A42" s="217"/>
      <c r="B42" s="244"/>
      <c r="C42" s="72"/>
      <c r="D42" s="72"/>
      <c r="E42" s="6"/>
    </row>
    <row r="43" spans="1:5" ht="15" customHeight="1" x14ac:dyDescent="0.25">
      <c r="A43" s="217"/>
      <c r="B43" s="244"/>
      <c r="C43" s="209" t="s">
        <v>28</v>
      </c>
      <c r="D43" s="209"/>
      <c r="E43" s="209"/>
    </row>
    <row r="44" spans="1:5" ht="15" customHeight="1" x14ac:dyDescent="0.25">
      <c r="A44" s="217"/>
      <c r="B44" s="244"/>
      <c r="C44" s="93" t="s">
        <v>29</v>
      </c>
      <c r="D44" s="22" t="s">
        <v>30</v>
      </c>
      <c r="E44" s="142">
        <v>1.6E-2</v>
      </c>
    </row>
    <row r="45" spans="1:5" ht="15" customHeight="1" x14ac:dyDescent="0.25">
      <c r="A45" s="217"/>
      <c r="B45" s="244"/>
      <c r="C45" s="93" t="s">
        <v>82</v>
      </c>
      <c r="D45" s="22" t="s">
        <v>30</v>
      </c>
      <c r="E45" s="142">
        <v>8.0000000000000002E-3</v>
      </c>
    </row>
    <row r="46" spans="1:5" ht="15" customHeight="1" x14ac:dyDescent="0.25">
      <c r="A46" s="217"/>
      <c r="B46" s="244"/>
      <c r="C46" s="93" t="s">
        <v>31</v>
      </c>
      <c r="D46" s="22" t="s">
        <v>30</v>
      </c>
      <c r="E46" s="142">
        <v>8.0000000000000002E-3</v>
      </c>
    </row>
    <row r="47" spans="1:5" ht="15" customHeight="1" x14ac:dyDescent="0.25">
      <c r="A47" s="217"/>
      <c r="B47" s="244"/>
      <c r="C47" s="209" t="s">
        <v>32</v>
      </c>
      <c r="D47" s="209"/>
      <c r="E47" s="209"/>
    </row>
    <row r="48" spans="1:5" ht="15" customHeight="1" x14ac:dyDescent="0.25">
      <c r="A48" s="217"/>
      <c r="B48" s="244"/>
      <c r="C48" s="96"/>
      <c r="D48" s="96"/>
      <c r="E48" s="6"/>
    </row>
    <row r="49" spans="1:5" ht="20.399999999999999" customHeight="1" x14ac:dyDescent="0.25">
      <c r="A49" s="217"/>
      <c r="B49" s="244"/>
      <c r="C49" s="204" t="s">
        <v>33</v>
      </c>
      <c r="D49" s="204"/>
      <c r="E49" s="204"/>
    </row>
    <row r="50" spans="1:5" ht="15" customHeight="1" x14ac:dyDescent="0.25">
      <c r="A50" s="217"/>
      <c r="B50" s="244"/>
      <c r="C50" s="97" t="s">
        <v>69</v>
      </c>
      <c r="D50" s="8" t="s">
        <v>35</v>
      </c>
      <c r="E50" s="135">
        <v>12</v>
      </c>
    </row>
    <row r="51" spans="1:5" ht="15" customHeight="1" x14ac:dyDescent="0.25">
      <c r="A51" s="217"/>
      <c r="B51" s="244"/>
      <c r="C51" s="209" t="s">
        <v>36</v>
      </c>
      <c r="D51" s="209"/>
      <c r="E51" s="209"/>
    </row>
    <row r="52" spans="1:5" ht="15" customHeight="1" x14ac:dyDescent="0.25">
      <c r="A52" s="217"/>
      <c r="B52" s="244"/>
      <c r="C52" s="7" t="s">
        <v>37</v>
      </c>
      <c r="D52" s="14" t="s">
        <v>140</v>
      </c>
      <c r="E52" s="136">
        <f>SUM(E53:E63)</f>
        <v>8.8000000000000023E-2</v>
      </c>
    </row>
    <row r="53" spans="1:5" ht="15" customHeight="1" x14ac:dyDescent="0.25">
      <c r="A53" s="217"/>
      <c r="B53" s="244"/>
      <c r="C53" s="1" t="s">
        <v>46</v>
      </c>
      <c r="D53" s="14" t="s">
        <v>140</v>
      </c>
      <c r="E53" s="101">
        <v>8.0000000000000002E-3</v>
      </c>
    </row>
    <row r="54" spans="1:5" ht="29.4" customHeight="1" x14ac:dyDescent="0.25">
      <c r="A54" s="217"/>
      <c r="B54" s="244"/>
      <c r="C54" s="1" t="s">
        <v>168</v>
      </c>
      <c r="D54" s="14" t="s">
        <v>140</v>
      </c>
      <c r="E54" s="101">
        <v>8.0000000000000002E-3</v>
      </c>
    </row>
    <row r="55" spans="1:5" ht="42.6" customHeight="1" x14ac:dyDescent="0.25">
      <c r="A55" s="217"/>
      <c r="B55" s="244"/>
      <c r="C55" s="172" t="s">
        <v>85</v>
      </c>
      <c r="D55" s="14" t="s">
        <v>140</v>
      </c>
      <c r="E55" s="101">
        <v>8.0000000000000002E-3</v>
      </c>
    </row>
    <row r="56" spans="1:5" ht="19.8" customHeight="1" x14ac:dyDescent="0.25">
      <c r="A56" s="217"/>
      <c r="B56" s="244"/>
      <c r="C56" s="57" t="s">
        <v>44</v>
      </c>
      <c r="D56" s="14" t="s">
        <v>140</v>
      </c>
      <c r="E56" s="101">
        <v>8.0000000000000002E-3</v>
      </c>
    </row>
    <row r="57" spans="1:5" ht="29.4" customHeight="1" x14ac:dyDescent="0.25">
      <c r="A57" s="217"/>
      <c r="B57" s="244"/>
      <c r="C57" s="57" t="s">
        <v>210</v>
      </c>
      <c r="D57" s="14" t="s">
        <v>140</v>
      </c>
      <c r="E57" s="101">
        <v>8.0000000000000002E-3</v>
      </c>
    </row>
    <row r="58" spans="1:5" ht="19.8" customHeight="1" x14ac:dyDescent="0.25">
      <c r="A58" s="217"/>
      <c r="B58" s="244"/>
      <c r="C58" s="105" t="s">
        <v>213</v>
      </c>
      <c r="D58" s="14" t="s">
        <v>140</v>
      </c>
      <c r="E58" s="101">
        <v>8.0000000000000002E-3</v>
      </c>
    </row>
    <row r="59" spans="1:5" ht="27.6" customHeight="1" x14ac:dyDescent="0.25">
      <c r="A59" s="217"/>
      <c r="B59" s="244"/>
      <c r="C59" s="57" t="s">
        <v>211</v>
      </c>
      <c r="D59" s="14" t="s">
        <v>140</v>
      </c>
      <c r="E59" s="101">
        <v>8.0000000000000002E-3</v>
      </c>
    </row>
    <row r="60" spans="1:5" ht="42.6" customHeight="1" x14ac:dyDescent="0.25">
      <c r="A60" s="217"/>
      <c r="B60" s="244"/>
      <c r="C60" s="58" t="s">
        <v>212</v>
      </c>
      <c r="D60" s="14" t="s">
        <v>140</v>
      </c>
      <c r="E60" s="101">
        <v>8.0000000000000002E-3</v>
      </c>
    </row>
    <row r="61" spans="1:5" ht="15" customHeight="1" x14ac:dyDescent="0.25">
      <c r="A61" s="217"/>
      <c r="B61" s="244"/>
      <c r="C61" s="59" t="s">
        <v>120</v>
      </c>
      <c r="D61" s="14" t="s">
        <v>140</v>
      </c>
      <c r="E61" s="101">
        <v>8.0000000000000002E-3</v>
      </c>
    </row>
    <row r="62" spans="1:5" ht="15" customHeight="1" x14ac:dyDescent="0.25">
      <c r="A62" s="217"/>
      <c r="B62" s="244"/>
      <c r="C62" s="59" t="s">
        <v>48</v>
      </c>
      <c r="D62" s="14" t="s">
        <v>140</v>
      </c>
      <c r="E62" s="101">
        <v>8.0000000000000002E-3</v>
      </c>
    </row>
    <row r="63" spans="1:5" ht="15" customHeight="1" x14ac:dyDescent="0.25">
      <c r="A63" s="217"/>
      <c r="B63" s="244"/>
      <c r="C63" s="59" t="s">
        <v>202</v>
      </c>
      <c r="D63" s="14" t="s">
        <v>140</v>
      </c>
      <c r="E63" s="101">
        <v>8.0000000000000002E-3</v>
      </c>
    </row>
    <row r="64" spans="1:5" ht="15" customHeight="1" x14ac:dyDescent="0.25">
      <c r="A64" s="240"/>
      <c r="B64" s="245"/>
      <c r="C64" s="59"/>
      <c r="D64" s="72"/>
      <c r="E64" s="6"/>
    </row>
    <row r="65" spans="1:12" ht="17.399999999999999" customHeight="1" x14ac:dyDescent="0.25">
      <c r="A65" s="237" t="s">
        <v>73</v>
      </c>
      <c r="B65" s="238" t="s">
        <v>105</v>
      </c>
      <c r="C65" s="232" t="s">
        <v>10</v>
      </c>
      <c r="D65" s="232"/>
      <c r="E65" s="232"/>
    </row>
    <row r="66" spans="1:12" ht="15" customHeight="1" x14ac:dyDescent="0.25">
      <c r="A66" s="237"/>
      <c r="B66" s="238"/>
      <c r="C66" s="209" t="s">
        <v>87</v>
      </c>
      <c r="D66" s="209"/>
      <c r="E66" s="209"/>
    </row>
    <row r="67" spans="1:12" ht="15" customHeight="1" x14ac:dyDescent="0.25">
      <c r="A67" s="237"/>
      <c r="B67" s="238"/>
      <c r="C67" s="90"/>
      <c r="D67" s="90"/>
      <c r="E67" s="6"/>
    </row>
    <row r="68" spans="1:12" ht="15" customHeight="1" x14ac:dyDescent="0.25">
      <c r="A68" s="237"/>
      <c r="B68" s="238"/>
      <c r="C68" s="89" t="s">
        <v>39</v>
      </c>
      <c r="D68" s="231" t="s">
        <v>40</v>
      </c>
      <c r="E68" s="231"/>
    </row>
    <row r="69" spans="1:12" ht="15" hidden="1" customHeight="1" thickBot="1" x14ac:dyDescent="0.3">
      <c r="A69" s="237"/>
      <c r="B69" s="238"/>
      <c r="C69" s="88" t="s">
        <v>41</v>
      </c>
      <c r="D69" s="14" t="s">
        <v>76</v>
      </c>
      <c r="E69" s="13"/>
    </row>
    <row r="70" spans="1:12" ht="15" customHeight="1" x14ac:dyDescent="0.25">
      <c r="A70" s="237"/>
      <c r="B70" s="238"/>
      <c r="C70" s="1" t="s">
        <v>50</v>
      </c>
      <c r="D70" s="14" t="s">
        <v>76</v>
      </c>
      <c r="E70" s="106">
        <v>8.0000000000000002E-3</v>
      </c>
    </row>
    <row r="71" spans="1:12" ht="15" customHeight="1" x14ac:dyDescent="0.25">
      <c r="A71" s="237"/>
      <c r="B71" s="238"/>
      <c r="C71" s="1" t="s">
        <v>51</v>
      </c>
      <c r="D71" s="14" t="s">
        <v>76</v>
      </c>
      <c r="E71" s="106">
        <v>8.0000000000000002E-3</v>
      </c>
    </row>
    <row r="72" spans="1:12" ht="15" customHeight="1" x14ac:dyDescent="0.25">
      <c r="A72" s="237"/>
      <c r="B72" s="238"/>
      <c r="C72" s="1" t="s">
        <v>52</v>
      </c>
      <c r="D72" s="14" t="s">
        <v>76</v>
      </c>
      <c r="E72" s="106">
        <v>8.0000000000000002E-3</v>
      </c>
    </row>
    <row r="73" spans="1:12" ht="18.600000000000001" customHeight="1" x14ac:dyDescent="0.25">
      <c r="A73" s="237"/>
      <c r="B73" s="238"/>
      <c r="C73" s="1" t="s">
        <v>95</v>
      </c>
      <c r="D73" s="14" t="s">
        <v>76</v>
      </c>
      <c r="E73" s="106">
        <v>8.0000000000000002E-3</v>
      </c>
    </row>
    <row r="74" spans="1:12" ht="15" customHeight="1" thickBot="1" x14ac:dyDescent="0.3">
      <c r="A74" s="108"/>
      <c r="B74" s="109"/>
      <c r="C74" s="74"/>
      <c r="D74" s="75"/>
      <c r="E74" s="76"/>
    </row>
    <row r="75" spans="1:12" ht="15" customHeight="1" x14ac:dyDescent="0.25">
      <c r="A75" s="210" t="s">
        <v>129</v>
      </c>
      <c r="B75" s="246" t="s">
        <v>125</v>
      </c>
      <c r="C75" s="247" t="s">
        <v>10</v>
      </c>
      <c r="D75" s="247"/>
      <c r="E75" s="247"/>
      <c r="L75" s="161"/>
    </row>
    <row r="76" spans="1:12" ht="15" customHeight="1" x14ac:dyDescent="0.25">
      <c r="A76" s="217"/>
      <c r="B76" s="244"/>
      <c r="C76" s="224" t="s">
        <v>87</v>
      </c>
      <c r="D76" s="224"/>
      <c r="E76" s="224"/>
      <c r="H76" s="162"/>
      <c r="I76" s="162"/>
      <c r="J76" s="162"/>
      <c r="K76" s="162"/>
      <c r="L76" s="162"/>
    </row>
    <row r="77" spans="1:12" ht="13.8" customHeight="1" x14ac:dyDescent="0.25">
      <c r="A77" s="217"/>
      <c r="B77" s="244"/>
      <c r="C77" s="96" t="s">
        <v>93</v>
      </c>
      <c r="D77" s="8" t="s">
        <v>98</v>
      </c>
      <c r="E77" s="141">
        <v>15.25</v>
      </c>
      <c r="H77" s="162"/>
      <c r="I77" s="162"/>
      <c r="J77" s="162"/>
      <c r="K77" s="162"/>
      <c r="L77" s="162"/>
    </row>
    <row r="78" spans="1:12" ht="28.8" customHeight="1" x14ac:dyDescent="0.25">
      <c r="A78" s="217"/>
      <c r="B78" s="244"/>
      <c r="C78" s="222" t="s">
        <v>13</v>
      </c>
      <c r="D78" s="222"/>
      <c r="E78" s="222"/>
    </row>
    <row r="79" spans="1:12" ht="15" customHeight="1" x14ac:dyDescent="0.25">
      <c r="A79" s="217"/>
      <c r="B79" s="244"/>
      <c r="C79" s="96" t="s">
        <v>41</v>
      </c>
      <c r="D79" s="96" t="s">
        <v>94</v>
      </c>
      <c r="E79" s="141">
        <f>4094.07+1431.89</f>
        <v>5525.96</v>
      </c>
    </row>
    <row r="80" spans="1:12" ht="15" customHeight="1" x14ac:dyDescent="0.25">
      <c r="A80" s="217"/>
      <c r="B80" s="244"/>
      <c r="C80" s="204" t="s">
        <v>14</v>
      </c>
      <c r="D80" s="204"/>
      <c r="E80" s="204"/>
    </row>
    <row r="81" spans="1:5" ht="15" customHeight="1" x14ac:dyDescent="0.25">
      <c r="A81" s="217"/>
      <c r="B81" s="244"/>
      <c r="C81" s="72"/>
      <c r="D81" s="72"/>
      <c r="E81" s="6"/>
    </row>
    <row r="82" spans="1:5" ht="15" customHeight="1" x14ac:dyDescent="0.25">
      <c r="A82" s="217"/>
      <c r="B82" s="244"/>
      <c r="C82" s="224" t="s">
        <v>15</v>
      </c>
      <c r="D82" s="224"/>
      <c r="E82" s="224"/>
    </row>
    <row r="83" spans="1:5" ht="15" customHeight="1" x14ac:dyDescent="0.25">
      <c r="A83" s="217"/>
      <c r="B83" s="244"/>
      <c r="C83" s="224" t="s">
        <v>16</v>
      </c>
      <c r="D83" s="224"/>
      <c r="E83" s="224"/>
    </row>
    <row r="84" spans="1:5" ht="15" customHeight="1" x14ac:dyDescent="0.25">
      <c r="A84" s="217"/>
      <c r="B84" s="244"/>
      <c r="C84" s="93" t="s">
        <v>17</v>
      </c>
      <c r="D84" s="93" t="s">
        <v>18</v>
      </c>
      <c r="E84" s="137">
        <f>474.735922330097+204.1534</f>
        <v>678.889322330097</v>
      </c>
    </row>
    <row r="85" spans="1:5" ht="15" customHeight="1" x14ac:dyDescent="0.25">
      <c r="A85" s="217"/>
      <c r="B85" s="244"/>
      <c r="C85" s="93" t="s">
        <v>19</v>
      </c>
      <c r="D85" s="93" t="s">
        <v>20</v>
      </c>
      <c r="E85" s="201">
        <f>3.66873786407767+0.2572</f>
        <v>3.9259378640776701</v>
      </c>
    </row>
    <row r="86" spans="1:5" ht="15" customHeight="1" x14ac:dyDescent="0.25">
      <c r="A86" s="217"/>
      <c r="B86" s="244"/>
      <c r="C86" s="93" t="s">
        <v>21</v>
      </c>
      <c r="D86" s="99" t="s">
        <v>60</v>
      </c>
      <c r="E86" s="137">
        <v>0</v>
      </c>
    </row>
    <row r="87" spans="1:5" ht="15" customHeight="1" x14ac:dyDescent="0.25">
      <c r="A87" s="217"/>
      <c r="B87" s="244"/>
      <c r="C87" s="93" t="s">
        <v>22</v>
      </c>
      <c r="D87" s="99" t="s">
        <v>60</v>
      </c>
      <c r="E87" s="201">
        <f>15.992427184466-5.67</f>
        <v>10.322427184466001</v>
      </c>
    </row>
    <row r="88" spans="1:5" ht="15" customHeight="1" x14ac:dyDescent="0.25">
      <c r="A88" s="217"/>
      <c r="B88" s="244"/>
      <c r="C88" s="93" t="s">
        <v>23</v>
      </c>
      <c r="D88" s="99" t="s">
        <v>60</v>
      </c>
      <c r="E88" s="201">
        <f>11.867-1.545</f>
        <v>10.322000000000001</v>
      </c>
    </row>
    <row r="89" spans="1:5" ht="15" customHeight="1" x14ac:dyDescent="0.25">
      <c r="A89" s="217"/>
      <c r="B89" s="244"/>
      <c r="C89" s="138" t="s">
        <v>136</v>
      </c>
      <c r="D89" s="99" t="s">
        <v>139</v>
      </c>
      <c r="E89" s="139">
        <v>0</v>
      </c>
    </row>
    <row r="90" spans="1:5" ht="15" customHeight="1" x14ac:dyDescent="0.25">
      <c r="A90" s="217"/>
      <c r="B90" s="244"/>
      <c r="C90" s="122" t="s">
        <v>137</v>
      </c>
      <c r="D90" s="159" t="s">
        <v>139</v>
      </c>
      <c r="E90" s="139">
        <f>1/75</f>
        <v>1.3333333333333334E-2</v>
      </c>
    </row>
    <row r="91" spans="1:5" ht="15" customHeight="1" x14ac:dyDescent="0.25">
      <c r="A91" s="217"/>
      <c r="B91" s="244"/>
      <c r="C91" s="107" t="s">
        <v>138</v>
      </c>
      <c r="D91" s="99" t="s">
        <v>139</v>
      </c>
      <c r="E91" s="139">
        <f>1/75</f>
        <v>1.3333333333333334E-2</v>
      </c>
    </row>
    <row r="92" spans="1:5" ht="15" customHeight="1" x14ac:dyDescent="0.25">
      <c r="A92" s="217"/>
      <c r="B92" s="244"/>
      <c r="C92" s="234" t="s">
        <v>61</v>
      </c>
      <c r="D92" s="235"/>
      <c r="E92" s="236"/>
    </row>
    <row r="93" spans="1:5" ht="15" customHeight="1" x14ac:dyDescent="0.25">
      <c r="A93" s="217"/>
      <c r="B93" s="244"/>
      <c r="C93" s="209" t="s">
        <v>12</v>
      </c>
      <c r="D93" s="209"/>
      <c r="E93" s="209"/>
    </row>
    <row r="94" spans="1:5" ht="15" customHeight="1" x14ac:dyDescent="0.25">
      <c r="A94" s="217"/>
      <c r="B94" s="244"/>
      <c r="C94" s="99" t="s">
        <v>24</v>
      </c>
      <c r="D94" s="7"/>
      <c r="E94" s="140">
        <f>SUM(E95:E107)</f>
        <v>0.17332900000000004</v>
      </c>
    </row>
    <row r="95" spans="1:5" ht="30.6" customHeight="1" x14ac:dyDescent="0.25">
      <c r="A95" s="217"/>
      <c r="B95" s="244"/>
      <c r="C95" s="1" t="s">
        <v>124</v>
      </c>
      <c r="D95" s="7" t="s">
        <v>139</v>
      </c>
      <c r="E95" s="56">
        <v>1.3332999999999999E-2</v>
      </c>
    </row>
    <row r="96" spans="1:5" ht="13.8" x14ac:dyDescent="0.25">
      <c r="A96" s="217"/>
      <c r="B96" s="244"/>
      <c r="C96" s="1" t="s">
        <v>194</v>
      </c>
      <c r="D96" s="7" t="s">
        <v>139</v>
      </c>
      <c r="E96" s="56">
        <v>1.3332999999999999E-2</v>
      </c>
    </row>
    <row r="97" spans="1:5" ht="19.2" customHeight="1" x14ac:dyDescent="0.25">
      <c r="A97" s="217"/>
      <c r="B97" s="244"/>
      <c r="C97" s="10" t="s">
        <v>26</v>
      </c>
      <c r="D97" s="7" t="s">
        <v>139</v>
      </c>
      <c r="E97" s="56">
        <v>1.3332999999999999E-2</v>
      </c>
    </row>
    <row r="98" spans="1:5" ht="28.8" customHeight="1" x14ac:dyDescent="0.25">
      <c r="A98" s="217"/>
      <c r="B98" s="244"/>
      <c r="C98" s="10" t="s">
        <v>180</v>
      </c>
      <c r="D98" s="7" t="s">
        <v>139</v>
      </c>
      <c r="E98" s="56">
        <v>1.3332999999999999E-2</v>
      </c>
    </row>
    <row r="99" spans="1:5" ht="18" customHeight="1" x14ac:dyDescent="0.25">
      <c r="A99" s="217"/>
      <c r="B99" s="244"/>
      <c r="C99" s="10" t="s">
        <v>47</v>
      </c>
      <c r="D99" s="7" t="s">
        <v>139</v>
      </c>
      <c r="E99" s="56">
        <v>1.3332999999999999E-2</v>
      </c>
    </row>
    <row r="100" spans="1:5" ht="18" customHeight="1" x14ac:dyDescent="0.25">
      <c r="A100" s="217"/>
      <c r="B100" s="244"/>
      <c r="C100" s="10" t="s">
        <v>141</v>
      </c>
      <c r="D100" s="7" t="s">
        <v>139</v>
      </c>
      <c r="E100" s="56">
        <v>1.3332999999999999E-2</v>
      </c>
    </row>
    <row r="101" spans="1:5" ht="27" customHeight="1" x14ac:dyDescent="0.25">
      <c r="A101" s="217"/>
      <c r="B101" s="244"/>
      <c r="C101" s="10" t="s">
        <v>195</v>
      </c>
      <c r="D101" s="7" t="s">
        <v>139</v>
      </c>
      <c r="E101" s="56">
        <v>1.3332999999999999E-2</v>
      </c>
    </row>
    <row r="102" spans="1:5" ht="18" customHeight="1" x14ac:dyDescent="0.25">
      <c r="A102" s="217"/>
      <c r="B102" s="244"/>
      <c r="C102" s="10" t="s">
        <v>43</v>
      </c>
      <c r="D102" s="7" t="s">
        <v>139</v>
      </c>
      <c r="E102" s="56">
        <v>1.3332999999999999E-2</v>
      </c>
    </row>
    <row r="103" spans="1:5" ht="24" customHeight="1" x14ac:dyDescent="0.25">
      <c r="A103" s="217"/>
      <c r="B103" s="244"/>
      <c r="C103" s="10" t="s">
        <v>118</v>
      </c>
      <c r="D103" s="7" t="s">
        <v>139</v>
      </c>
      <c r="E103" s="56">
        <v>1.3332999999999999E-2</v>
      </c>
    </row>
    <row r="104" spans="1:5" ht="16.8" customHeight="1" x14ac:dyDescent="0.25">
      <c r="A104" s="217"/>
      <c r="B104" s="244"/>
      <c r="C104" s="10" t="s">
        <v>196</v>
      </c>
      <c r="D104" s="7" t="s">
        <v>139</v>
      </c>
      <c r="E104" s="56">
        <v>1.3332999999999999E-2</v>
      </c>
    </row>
    <row r="105" spans="1:5" ht="19.8" customHeight="1" x14ac:dyDescent="0.25">
      <c r="A105" s="217"/>
      <c r="B105" s="244"/>
      <c r="C105" s="10" t="s">
        <v>111</v>
      </c>
      <c r="D105" s="7" t="s">
        <v>139</v>
      </c>
      <c r="E105" s="56">
        <v>1.3332999999999999E-2</v>
      </c>
    </row>
    <row r="106" spans="1:5" ht="27.6" customHeight="1" x14ac:dyDescent="0.25">
      <c r="A106" s="217"/>
      <c r="B106" s="244"/>
      <c r="C106" s="10" t="s">
        <v>197</v>
      </c>
      <c r="D106" s="7" t="s">
        <v>139</v>
      </c>
      <c r="E106" s="56">
        <v>1.3332999999999999E-2</v>
      </c>
    </row>
    <row r="107" spans="1:5" ht="43.2" customHeight="1" x14ac:dyDescent="0.25">
      <c r="A107" s="217"/>
      <c r="B107" s="244"/>
      <c r="C107" s="10" t="s">
        <v>142</v>
      </c>
      <c r="D107" s="7" t="s">
        <v>139</v>
      </c>
      <c r="E107" s="56">
        <v>1.3332999999999999E-2</v>
      </c>
    </row>
    <row r="108" spans="1:5" ht="15" customHeight="1" x14ac:dyDescent="0.25">
      <c r="A108" s="217"/>
      <c r="B108" s="244"/>
      <c r="C108" s="1"/>
      <c r="D108" s="7"/>
      <c r="E108" s="21"/>
    </row>
    <row r="109" spans="1:5" ht="15" customHeight="1" x14ac:dyDescent="0.25">
      <c r="A109" s="217"/>
      <c r="B109" s="244"/>
      <c r="C109" s="204" t="s">
        <v>25</v>
      </c>
      <c r="D109" s="204"/>
      <c r="E109" s="204"/>
    </row>
    <row r="110" spans="1:5" ht="15" customHeight="1" x14ac:dyDescent="0.25">
      <c r="A110" s="217"/>
      <c r="B110" s="244"/>
      <c r="C110" s="7" t="s">
        <v>26</v>
      </c>
      <c r="D110" s="7" t="s">
        <v>139</v>
      </c>
      <c r="E110" s="55">
        <v>0</v>
      </c>
    </row>
    <row r="111" spans="1:5" ht="15" customHeight="1" x14ac:dyDescent="0.25">
      <c r="A111" s="217"/>
      <c r="B111" s="244"/>
      <c r="C111" s="72"/>
      <c r="D111" s="72"/>
      <c r="E111" s="6"/>
    </row>
    <row r="112" spans="1:5" ht="15" customHeight="1" x14ac:dyDescent="0.25">
      <c r="A112" s="217"/>
      <c r="B112" s="244"/>
      <c r="C112" s="209" t="s">
        <v>28</v>
      </c>
      <c r="D112" s="209"/>
      <c r="E112" s="209"/>
    </row>
    <row r="113" spans="1:5" ht="15" customHeight="1" x14ac:dyDescent="0.25">
      <c r="A113" s="217"/>
      <c r="B113" s="244"/>
      <c r="C113" s="93" t="s">
        <v>29</v>
      </c>
      <c r="D113" s="22" t="s">
        <v>30</v>
      </c>
      <c r="E113" s="29">
        <v>1.3332999999999999E-2</v>
      </c>
    </row>
    <row r="114" spans="1:5" ht="15" customHeight="1" x14ac:dyDescent="0.25">
      <c r="A114" s="217"/>
      <c r="B114" s="244"/>
      <c r="C114" s="93" t="s">
        <v>82</v>
      </c>
      <c r="D114" s="22" t="s">
        <v>30</v>
      </c>
      <c r="E114" s="29">
        <v>1.3332999999999999E-2</v>
      </c>
    </row>
    <row r="115" spans="1:5" ht="15" customHeight="1" x14ac:dyDescent="0.25">
      <c r="A115" s="217"/>
      <c r="B115" s="244"/>
      <c r="C115" s="93" t="s">
        <v>31</v>
      </c>
      <c r="D115" s="22" t="s">
        <v>30</v>
      </c>
      <c r="E115" s="29">
        <v>0</v>
      </c>
    </row>
    <row r="116" spans="1:5" ht="15" customHeight="1" x14ac:dyDescent="0.25">
      <c r="A116" s="217"/>
      <c r="B116" s="244"/>
      <c r="C116" s="209" t="s">
        <v>32</v>
      </c>
      <c r="D116" s="209"/>
      <c r="E116" s="209"/>
    </row>
    <row r="117" spans="1:5" ht="15" customHeight="1" x14ac:dyDescent="0.25">
      <c r="A117" s="217"/>
      <c r="B117" s="244"/>
      <c r="C117" s="96"/>
      <c r="D117" s="96"/>
      <c r="E117" s="6"/>
    </row>
    <row r="118" spans="1:5" ht="15" customHeight="1" x14ac:dyDescent="0.25">
      <c r="A118" s="217"/>
      <c r="B118" s="244"/>
      <c r="C118" s="204" t="s">
        <v>33</v>
      </c>
      <c r="D118" s="204"/>
      <c r="E118" s="204"/>
    </row>
    <row r="119" spans="1:5" ht="15" customHeight="1" x14ac:dyDescent="0.25">
      <c r="A119" s="217"/>
      <c r="B119" s="244"/>
      <c r="C119" s="97" t="s">
        <v>69</v>
      </c>
      <c r="D119" s="8" t="s">
        <v>35</v>
      </c>
      <c r="E119" s="135">
        <v>22</v>
      </c>
    </row>
    <row r="120" spans="1:5" ht="15" customHeight="1" x14ac:dyDescent="0.25">
      <c r="A120" s="217"/>
      <c r="B120" s="244"/>
      <c r="C120" s="209" t="s">
        <v>36</v>
      </c>
      <c r="D120" s="209"/>
      <c r="E120" s="209"/>
    </row>
    <row r="121" spans="1:5" ht="15" customHeight="1" x14ac:dyDescent="0.25">
      <c r="A121" s="217"/>
      <c r="B121" s="244"/>
      <c r="C121" s="7" t="s">
        <v>37</v>
      </c>
      <c r="D121" s="14" t="s">
        <v>139</v>
      </c>
      <c r="E121" s="136">
        <f>SUM(E122:E138)</f>
        <v>0.22666100000000008</v>
      </c>
    </row>
    <row r="122" spans="1:5" ht="15" customHeight="1" x14ac:dyDescent="0.25">
      <c r="A122" s="217"/>
      <c r="B122" s="244"/>
      <c r="C122" s="1" t="s">
        <v>46</v>
      </c>
      <c r="D122" s="14" t="s">
        <v>139</v>
      </c>
      <c r="E122" s="56">
        <v>1.3332999999999999E-2</v>
      </c>
    </row>
    <row r="123" spans="1:5" ht="28.8" customHeight="1" x14ac:dyDescent="0.25">
      <c r="A123" s="217"/>
      <c r="B123" s="244"/>
      <c r="C123" s="1" t="s">
        <v>198</v>
      </c>
      <c r="D123" s="14" t="s">
        <v>139</v>
      </c>
      <c r="E123" s="56">
        <v>1.3332999999999999E-2</v>
      </c>
    </row>
    <row r="124" spans="1:5" ht="27" customHeight="1" x14ac:dyDescent="0.25">
      <c r="A124" s="217"/>
      <c r="B124" s="244"/>
      <c r="C124" s="1" t="s">
        <v>199</v>
      </c>
      <c r="D124" s="14" t="s">
        <v>139</v>
      </c>
      <c r="E124" s="56">
        <v>1.3332999999999999E-2</v>
      </c>
    </row>
    <row r="125" spans="1:5" ht="13.2" customHeight="1" x14ac:dyDescent="0.25">
      <c r="A125" s="217"/>
      <c r="B125" s="244"/>
      <c r="C125" s="57" t="s">
        <v>44</v>
      </c>
      <c r="D125" s="14" t="s">
        <v>139</v>
      </c>
      <c r="E125" s="56">
        <v>1.3332999999999999E-2</v>
      </c>
    </row>
    <row r="126" spans="1:5" ht="30" customHeight="1" x14ac:dyDescent="0.25">
      <c r="A126" s="217"/>
      <c r="B126" s="244"/>
      <c r="C126" s="77" t="s">
        <v>143</v>
      </c>
      <c r="D126" s="14" t="s">
        <v>139</v>
      </c>
      <c r="E126" s="56">
        <v>1.3332999999999999E-2</v>
      </c>
    </row>
    <row r="127" spans="1:5" ht="15" customHeight="1" x14ac:dyDescent="0.25">
      <c r="A127" s="217"/>
      <c r="B127" s="244"/>
      <c r="C127" s="77" t="s">
        <v>200</v>
      </c>
      <c r="D127" s="14" t="s">
        <v>139</v>
      </c>
      <c r="E127" s="56">
        <v>1.3332999999999999E-2</v>
      </c>
    </row>
    <row r="128" spans="1:5" ht="15" customHeight="1" x14ac:dyDescent="0.25">
      <c r="A128" s="217"/>
      <c r="B128" s="244"/>
      <c r="C128" s="57" t="s">
        <v>45</v>
      </c>
      <c r="D128" s="14" t="s">
        <v>139</v>
      </c>
      <c r="E128" s="56">
        <v>1.3332999999999999E-2</v>
      </c>
    </row>
    <row r="129" spans="1:5" ht="15" customHeight="1" x14ac:dyDescent="0.25">
      <c r="A129" s="217"/>
      <c r="B129" s="244"/>
      <c r="C129" s="57" t="s">
        <v>201</v>
      </c>
      <c r="D129" s="14" t="s">
        <v>139</v>
      </c>
      <c r="E129" s="56">
        <v>1.3332999999999999E-2</v>
      </c>
    </row>
    <row r="130" spans="1:5" ht="15" customHeight="1" x14ac:dyDescent="0.25">
      <c r="A130" s="217"/>
      <c r="B130" s="244"/>
      <c r="C130" s="111" t="s">
        <v>144</v>
      </c>
      <c r="D130" s="14" t="s">
        <v>139</v>
      </c>
      <c r="E130" s="56">
        <v>1.3332999999999999E-2</v>
      </c>
    </row>
    <row r="131" spans="1:5" ht="15" customHeight="1" x14ac:dyDescent="0.25">
      <c r="A131" s="217"/>
      <c r="B131" s="244"/>
      <c r="C131" s="58" t="s">
        <v>202</v>
      </c>
      <c r="D131" s="14" t="s">
        <v>139</v>
      </c>
      <c r="E131" s="56">
        <v>1.3332999999999999E-2</v>
      </c>
    </row>
    <row r="132" spans="1:5" ht="15" customHeight="1" x14ac:dyDescent="0.25">
      <c r="A132" s="217"/>
      <c r="B132" s="244"/>
      <c r="C132" s="59" t="s">
        <v>120</v>
      </c>
      <c r="D132" s="14" t="s">
        <v>139</v>
      </c>
      <c r="E132" s="56">
        <v>1.3332999999999999E-2</v>
      </c>
    </row>
    <row r="133" spans="1:5" ht="15" customHeight="1" x14ac:dyDescent="0.25">
      <c r="A133" s="217"/>
      <c r="B133" s="244"/>
      <c r="C133" s="59" t="s">
        <v>48</v>
      </c>
      <c r="D133" s="14" t="s">
        <v>139</v>
      </c>
      <c r="E133" s="56">
        <v>1.3332999999999999E-2</v>
      </c>
    </row>
    <row r="134" spans="1:5" ht="15" customHeight="1" x14ac:dyDescent="0.25">
      <c r="A134" s="217"/>
      <c r="B134" s="244"/>
      <c r="C134" s="168" t="s">
        <v>203</v>
      </c>
      <c r="D134" s="14" t="s">
        <v>139</v>
      </c>
      <c r="E134" s="56">
        <v>1.3332999999999999E-2</v>
      </c>
    </row>
    <row r="135" spans="1:5" ht="15" customHeight="1" x14ac:dyDescent="0.25">
      <c r="A135" s="217"/>
      <c r="B135" s="244"/>
      <c r="C135" s="169" t="s">
        <v>204</v>
      </c>
      <c r="D135" s="14" t="s">
        <v>139</v>
      </c>
      <c r="E135" s="56">
        <v>1.3332999999999999E-2</v>
      </c>
    </row>
    <row r="136" spans="1:5" ht="15" customHeight="1" x14ac:dyDescent="0.25">
      <c r="A136" s="217"/>
      <c r="B136" s="244"/>
      <c r="C136" s="112" t="s">
        <v>205</v>
      </c>
      <c r="D136" s="14" t="s">
        <v>139</v>
      </c>
      <c r="E136" s="56">
        <v>1.3332999999999999E-2</v>
      </c>
    </row>
    <row r="137" spans="1:5" ht="15" customHeight="1" x14ac:dyDescent="0.25">
      <c r="A137" s="217"/>
      <c r="B137" s="244"/>
      <c r="C137" s="170" t="s">
        <v>206</v>
      </c>
      <c r="D137" s="14" t="s">
        <v>139</v>
      </c>
      <c r="E137" s="56">
        <v>1.3332999999999999E-2</v>
      </c>
    </row>
    <row r="138" spans="1:5" ht="15" customHeight="1" x14ac:dyDescent="0.25">
      <c r="A138" s="217"/>
      <c r="B138" s="244"/>
      <c r="C138" s="112" t="s">
        <v>49</v>
      </c>
      <c r="D138" s="14" t="s">
        <v>139</v>
      </c>
      <c r="E138" s="56">
        <v>1.3332999999999999E-2</v>
      </c>
    </row>
    <row r="139" spans="1:5" ht="15" customHeight="1" x14ac:dyDescent="0.25">
      <c r="A139" s="240"/>
      <c r="B139" s="245"/>
      <c r="C139" s="112"/>
      <c r="D139" s="14"/>
      <c r="E139" s="6"/>
    </row>
    <row r="140" spans="1:5" ht="15" customHeight="1" x14ac:dyDescent="0.25">
      <c r="A140" s="269" t="s">
        <v>73</v>
      </c>
      <c r="B140" s="255" t="s">
        <v>105</v>
      </c>
      <c r="C140" s="272" t="s">
        <v>10</v>
      </c>
      <c r="D140" s="272"/>
      <c r="E140" s="272"/>
    </row>
    <row r="141" spans="1:5" ht="15" customHeight="1" x14ac:dyDescent="0.25">
      <c r="A141" s="270"/>
      <c r="B141" s="255"/>
      <c r="C141" s="209" t="s">
        <v>87</v>
      </c>
      <c r="D141" s="209"/>
      <c r="E141" s="209"/>
    </row>
    <row r="142" spans="1:5" ht="15" customHeight="1" x14ac:dyDescent="0.25">
      <c r="A142" s="270"/>
      <c r="B142" s="255"/>
      <c r="C142" s="65"/>
      <c r="D142" s="65"/>
      <c r="E142" s="6"/>
    </row>
    <row r="143" spans="1:5" ht="15" customHeight="1" x14ac:dyDescent="0.25">
      <c r="A143" s="270"/>
      <c r="B143" s="255"/>
      <c r="C143" s="64" t="s">
        <v>39</v>
      </c>
      <c r="D143" s="231" t="s">
        <v>40</v>
      </c>
      <c r="E143" s="231"/>
    </row>
    <row r="144" spans="1:5" ht="15" customHeight="1" x14ac:dyDescent="0.25">
      <c r="A144" s="270"/>
      <c r="B144" s="255"/>
      <c r="C144" s="66" t="s">
        <v>41</v>
      </c>
      <c r="D144" s="14" t="s">
        <v>139</v>
      </c>
      <c r="E144" s="13"/>
    </row>
    <row r="145" spans="1:14" ht="15" customHeight="1" x14ac:dyDescent="0.25">
      <c r="A145" s="270"/>
      <c r="B145" s="255"/>
      <c r="C145" s="10" t="s">
        <v>50</v>
      </c>
      <c r="D145" s="14" t="s">
        <v>139</v>
      </c>
      <c r="E145" s="132">
        <v>1.3332999999999999E-2</v>
      </c>
    </row>
    <row r="146" spans="1:14" ht="15" customHeight="1" x14ac:dyDescent="0.25">
      <c r="A146" s="270"/>
      <c r="B146" s="255"/>
      <c r="C146" s="10" t="s">
        <v>51</v>
      </c>
      <c r="D146" s="14" t="s">
        <v>139</v>
      </c>
      <c r="E146" s="132">
        <v>1.3332999999999999E-2</v>
      </c>
    </row>
    <row r="147" spans="1:14" ht="15" customHeight="1" x14ac:dyDescent="0.25">
      <c r="A147" s="270"/>
      <c r="B147" s="255"/>
      <c r="C147" s="10" t="s">
        <v>52</v>
      </c>
      <c r="D147" s="14" t="s">
        <v>139</v>
      </c>
      <c r="E147" s="132">
        <v>1.3332999999999999E-2</v>
      </c>
    </row>
    <row r="148" spans="1:14" ht="15" customHeight="1" thickBot="1" x14ac:dyDescent="0.3">
      <c r="A148" s="271"/>
      <c r="B148" s="258"/>
      <c r="C148" s="133" t="s">
        <v>95</v>
      </c>
      <c r="D148" s="14" t="s">
        <v>139</v>
      </c>
      <c r="E148" s="132">
        <v>1.3332999999999999E-2</v>
      </c>
    </row>
    <row r="149" spans="1:14" ht="15" customHeight="1" thickBot="1" x14ac:dyDescent="0.3">
      <c r="A149" s="68"/>
      <c r="B149" s="67"/>
      <c r="C149" s="134"/>
      <c r="D149" s="75"/>
      <c r="E149" s="76"/>
    </row>
    <row r="150" spans="1:14" ht="15" customHeight="1" x14ac:dyDescent="0.25">
      <c r="A150" s="252" t="s">
        <v>75</v>
      </c>
      <c r="B150" s="254" t="s">
        <v>150</v>
      </c>
      <c r="C150" s="233" t="s">
        <v>54</v>
      </c>
      <c r="D150" s="233"/>
      <c r="E150" s="233"/>
      <c r="L150" s="161" t="s">
        <v>178</v>
      </c>
    </row>
    <row r="151" spans="1:14" ht="15" customHeight="1" x14ac:dyDescent="0.25">
      <c r="A151" s="250"/>
      <c r="B151" s="255"/>
      <c r="C151" s="234" t="s">
        <v>88</v>
      </c>
      <c r="D151" s="235"/>
      <c r="E151" s="236"/>
      <c r="H151" s="162" t="s">
        <v>174</v>
      </c>
      <c r="I151" s="162" t="s">
        <v>175</v>
      </c>
      <c r="J151" s="162" t="s">
        <v>176</v>
      </c>
      <c r="K151" s="162" t="s">
        <v>126</v>
      </c>
      <c r="L151" s="162" t="s">
        <v>177</v>
      </c>
    </row>
    <row r="152" spans="1:14" ht="15" customHeight="1" x14ac:dyDescent="0.25">
      <c r="A152" s="250"/>
      <c r="B152" s="255"/>
      <c r="C152" s="12" t="s">
        <v>96</v>
      </c>
      <c r="D152" s="8" t="s">
        <v>35</v>
      </c>
      <c r="E152" s="12">
        <f>49.15+0.14</f>
        <v>49.29</v>
      </c>
      <c r="H152" s="162">
        <v>49.15</v>
      </c>
      <c r="I152" s="162">
        <v>49.15</v>
      </c>
      <c r="J152" s="162">
        <v>49.15</v>
      </c>
      <c r="K152" s="162">
        <f>H152+I152+J152</f>
        <v>147.44999999999999</v>
      </c>
      <c r="L152" s="162">
        <f>K152/3</f>
        <v>49.15</v>
      </c>
    </row>
    <row r="153" spans="1:14" ht="27.6" customHeight="1" x14ac:dyDescent="0.25">
      <c r="A153" s="250"/>
      <c r="B153" s="255"/>
      <c r="C153" s="234" t="s">
        <v>56</v>
      </c>
      <c r="D153" s="235"/>
      <c r="E153" s="236"/>
      <c r="H153" s="162"/>
      <c r="I153" s="162"/>
      <c r="J153" s="162"/>
      <c r="K153" s="162"/>
      <c r="L153" s="162"/>
    </row>
    <row r="154" spans="1:14" ht="15" customHeight="1" x14ac:dyDescent="0.25">
      <c r="A154" s="250"/>
      <c r="B154" s="255"/>
      <c r="C154" s="12" t="s">
        <v>41</v>
      </c>
      <c r="D154" s="12" t="s">
        <v>97</v>
      </c>
      <c r="E154" s="12">
        <v>3742.09</v>
      </c>
      <c r="H154" s="162">
        <v>3395.52</v>
      </c>
      <c r="I154" s="162">
        <v>3723.35</v>
      </c>
      <c r="J154" s="162">
        <v>4107.3900000000003</v>
      </c>
      <c r="K154" s="162">
        <f>H154+I154+J154</f>
        <v>11226.26</v>
      </c>
      <c r="L154" s="163">
        <f>K154/3</f>
        <v>3742.0866666666666</v>
      </c>
    </row>
    <row r="155" spans="1:14" ht="28.95" customHeight="1" x14ac:dyDescent="0.25">
      <c r="A155" s="250"/>
      <c r="B155" s="255"/>
      <c r="C155" s="234" t="s">
        <v>57</v>
      </c>
      <c r="D155" s="235"/>
      <c r="E155" s="236"/>
    </row>
    <row r="156" spans="1:14" ht="15" customHeight="1" x14ac:dyDescent="0.25">
      <c r="A156" s="250"/>
      <c r="B156" s="255"/>
      <c r="C156" s="25"/>
      <c r="D156" s="25"/>
      <c r="E156" s="158"/>
    </row>
    <row r="157" spans="1:14" ht="15" customHeight="1" x14ac:dyDescent="0.25">
      <c r="A157" s="250"/>
      <c r="B157" s="255"/>
      <c r="C157" s="234" t="s">
        <v>58</v>
      </c>
      <c r="D157" s="235"/>
      <c r="E157" s="236"/>
    </row>
    <row r="158" spans="1:14" ht="15" customHeight="1" x14ac:dyDescent="0.25">
      <c r="A158" s="250"/>
      <c r="B158" s="255"/>
      <c r="C158" s="231" t="s">
        <v>59</v>
      </c>
      <c r="D158" s="231"/>
      <c r="E158" s="231"/>
      <c r="K158" s="162"/>
      <c r="L158" s="44"/>
    </row>
    <row r="159" spans="1:14" ht="15" customHeight="1" x14ac:dyDescent="0.25">
      <c r="A159" s="250"/>
      <c r="B159" s="255"/>
      <c r="C159" s="95" t="s">
        <v>17</v>
      </c>
      <c r="D159" s="95" t="s">
        <v>18</v>
      </c>
      <c r="E159" s="129">
        <f>62.7838169366295+36.983</f>
        <v>99.766816936629496</v>
      </c>
      <c r="H159" s="44">
        <v>19.742787065204769</v>
      </c>
      <c r="I159" s="44">
        <v>18.79551839817076</v>
      </c>
      <c r="J159" s="44">
        <v>149.81314534651298</v>
      </c>
      <c r="K159" s="44">
        <f>H159+I159+J159</f>
        <v>188.35145080988852</v>
      </c>
      <c r="L159" s="166">
        <f>K159/3</f>
        <v>62.783816936629506</v>
      </c>
      <c r="M159" s="44"/>
      <c r="N159" s="44"/>
    </row>
    <row r="160" spans="1:14" ht="15" customHeight="1" x14ac:dyDescent="0.25">
      <c r="A160" s="250"/>
      <c r="B160" s="255"/>
      <c r="C160" s="95" t="s">
        <v>19</v>
      </c>
      <c r="D160" s="95" t="s">
        <v>20</v>
      </c>
      <c r="E160" s="174">
        <f>0.561419708183556+0.3494</f>
        <v>0.91081970818355606</v>
      </c>
      <c r="H160" s="44">
        <v>0.17654214563069501</v>
      </c>
      <c r="I160" s="44">
        <v>0.16807156635459838</v>
      </c>
      <c r="J160" s="44">
        <v>1.3396454125653741</v>
      </c>
      <c r="K160" s="44">
        <f t="shared" ref="K160:K165" si="0">H160+I160+J160</f>
        <v>1.6842591245506675</v>
      </c>
      <c r="L160" s="166">
        <f t="shared" ref="L160:L165" si="1">K160/3</f>
        <v>0.5614197081835558</v>
      </c>
      <c r="M160" s="44"/>
      <c r="N160" s="44"/>
    </row>
    <row r="161" spans="1:14" ht="15" customHeight="1" x14ac:dyDescent="0.25">
      <c r="A161" s="250"/>
      <c r="B161" s="255"/>
      <c r="C161" s="95" t="s">
        <v>21</v>
      </c>
      <c r="D161" s="95" t="s">
        <v>60</v>
      </c>
      <c r="E161" s="174">
        <f>0.673960923109731+0.4912</f>
        <v>1.1651609231097311</v>
      </c>
      <c r="H161" s="44">
        <v>0.21193147604667709</v>
      </c>
      <c r="I161" s="44">
        <v>0.20176289923154728</v>
      </c>
      <c r="J161" s="44">
        <v>1.6081883940509671</v>
      </c>
      <c r="K161" s="44">
        <f t="shared" si="0"/>
        <v>2.0218827693291916</v>
      </c>
      <c r="L161" s="166">
        <f t="shared" si="1"/>
        <v>0.67396092310973055</v>
      </c>
      <c r="M161" s="44"/>
      <c r="N161" s="44"/>
    </row>
    <row r="162" spans="1:14" ht="15" customHeight="1" x14ac:dyDescent="0.25">
      <c r="A162" s="250"/>
      <c r="B162" s="255"/>
      <c r="C162" s="95" t="s">
        <v>22</v>
      </c>
      <c r="D162" s="95" t="s">
        <v>60</v>
      </c>
      <c r="E162" s="174">
        <f>1.2704808660212+0.4391</f>
        <v>1.7095808660212</v>
      </c>
      <c r="H162" s="44">
        <v>0.39951112296327412</v>
      </c>
      <c r="I162" s="44">
        <v>0.38034238211301891</v>
      </c>
      <c r="J162" s="44">
        <v>3.0315890929873039</v>
      </c>
      <c r="K162" s="44">
        <f t="shared" si="0"/>
        <v>3.8114425980635969</v>
      </c>
      <c r="L162" s="166">
        <f t="shared" si="1"/>
        <v>1.270480866021199</v>
      </c>
      <c r="M162" s="44"/>
      <c r="N162" s="44"/>
    </row>
    <row r="163" spans="1:14" ht="15" customHeight="1" x14ac:dyDescent="0.25">
      <c r="A163" s="250"/>
      <c r="B163" s="255"/>
      <c r="C163" s="95" t="s">
        <v>23</v>
      </c>
      <c r="D163" s="95" t="s">
        <v>60</v>
      </c>
      <c r="E163" s="174">
        <f>1.94444436923555+0.9304</f>
        <v>2.8748443692355501</v>
      </c>
      <c r="H163" s="44">
        <v>0.61144341034093808</v>
      </c>
      <c r="I163" s="44">
        <v>0.58210605374749191</v>
      </c>
      <c r="J163" s="44">
        <v>4.639783643618224</v>
      </c>
      <c r="K163" s="44">
        <f t="shared" si="0"/>
        <v>5.8333331077066539</v>
      </c>
      <c r="L163" s="166">
        <f t="shared" si="1"/>
        <v>1.9444443692355513</v>
      </c>
      <c r="M163" s="44"/>
      <c r="N163" s="44"/>
    </row>
    <row r="164" spans="1:14" ht="15" customHeight="1" x14ac:dyDescent="0.25">
      <c r="A164" s="250"/>
      <c r="B164" s="255"/>
      <c r="C164" s="122" t="s">
        <v>137</v>
      </c>
      <c r="D164" s="95" t="s">
        <v>60</v>
      </c>
      <c r="E164" s="174">
        <f>1/575</f>
        <v>1.7391304347826088E-3</v>
      </c>
      <c r="H164" s="44">
        <v>3.8634808903076042E-4</v>
      </c>
      <c r="I164" s="44">
        <v>3.6781091704493119E-4</v>
      </c>
      <c r="J164" s="44">
        <v>2.9317047398197487E-3</v>
      </c>
      <c r="K164" s="44">
        <f t="shared" si="0"/>
        <v>3.6858637458954402E-3</v>
      </c>
      <c r="L164" s="166">
        <f t="shared" si="1"/>
        <v>1.2286212486318133E-3</v>
      </c>
      <c r="M164" s="44"/>
      <c r="N164" s="44"/>
    </row>
    <row r="165" spans="1:14" ht="15" customHeight="1" x14ac:dyDescent="0.25">
      <c r="A165" s="250"/>
      <c r="B165" s="255"/>
      <c r="C165" s="107" t="s">
        <v>138</v>
      </c>
      <c r="D165" s="95" t="s">
        <v>139</v>
      </c>
      <c r="E165" s="174">
        <f>1/575</f>
        <v>1.7391304347826088E-3</v>
      </c>
      <c r="H165" s="44">
        <v>3.8634808903076042E-4</v>
      </c>
      <c r="I165" s="44">
        <v>3.6781091704493119E-4</v>
      </c>
      <c r="J165" s="44">
        <v>2.9317047398197487E-3</v>
      </c>
      <c r="K165" s="44">
        <f t="shared" si="0"/>
        <v>3.6858637458954402E-3</v>
      </c>
      <c r="L165" s="166">
        <f t="shared" si="1"/>
        <v>1.2286212486318133E-3</v>
      </c>
      <c r="M165" s="44"/>
      <c r="N165" s="44"/>
    </row>
    <row r="166" spans="1:14" ht="28.2" customHeight="1" x14ac:dyDescent="0.25">
      <c r="A166" s="250"/>
      <c r="B166" s="255"/>
      <c r="C166" s="234" t="s">
        <v>61</v>
      </c>
      <c r="D166" s="235"/>
      <c r="E166" s="236"/>
    </row>
    <row r="167" spans="1:14" ht="19.2" customHeight="1" x14ac:dyDescent="0.25">
      <c r="A167" s="250"/>
      <c r="B167" s="255"/>
      <c r="C167" s="99" t="s">
        <v>24</v>
      </c>
      <c r="D167" s="92"/>
      <c r="E167" s="175">
        <f>SUM(E168:E176)</f>
        <v>9.8239999999999994E-3</v>
      </c>
      <c r="H167" s="162" t="s">
        <v>174</v>
      </c>
      <c r="I167" s="162" t="s">
        <v>175</v>
      </c>
      <c r="J167" s="162" t="s">
        <v>176</v>
      </c>
      <c r="K167" s="162" t="s">
        <v>126</v>
      </c>
      <c r="L167" s="162" t="s">
        <v>177</v>
      </c>
    </row>
    <row r="168" spans="1:14" ht="31.2" customHeight="1" x14ac:dyDescent="0.25">
      <c r="A168" s="250"/>
      <c r="B168" s="255"/>
      <c r="C168" s="1" t="s">
        <v>124</v>
      </c>
      <c r="D168" s="24" t="s">
        <v>76</v>
      </c>
      <c r="E168" s="176">
        <v>1.2279999999999999E-3</v>
      </c>
      <c r="H168" s="162">
        <v>3.86E-4</v>
      </c>
      <c r="I168" s="162">
        <v>3.68E-4</v>
      </c>
      <c r="J168" s="162">
        <v>2.9299999999999999E-3</v>
      </c>
      <c r="K168" s="162">
        <f>H168+I168+J168</f>
        <v>3.6839999999999998E-3</v>
      </c>
      <c r="L168" s="167">
        <f>K168/3</f>
        <v>1.2279999999999999E-3</v>
      </c>
    </row>
    <row r="169" spans="1:14" ht="15" customHeight="1" x14ac:dyDescent="0.25">
      <c r="A169" s="250"/>
      <c r="B169" s="255"/>
      <c r="C169" s="1" t="s">
        <v>47</v>
      </c>
      <c r="D169" s="24" t="s">
        <v>76</v>
      </c>
      <c r="E169" s="176">
        <v>1.2279999999999999E-3</v>
      </c>
      <c r="I169" s="44"/>
      <c r="J169" s="44"/>
      <c r="K169" s="44"/>
      <c r="L169" s="44"/>
    </row>
    <row r="170" spans="1:14" ht="32.4" customHeight="1" x14ac:dyDescent="0.25">
      <c r="A170" s="250"/>
      <c r="B170" s="255"/>
      <c r="C170" s="1" t="s">
        <v>191</v>
      </c>
      <c r="D170" s="23" t="s">
        <v>76</v>
      </c>
      <c r="E170" s="176">
        <v>1.2279999999999999E-3</v>
      </c>
      <c r="I170" s="44"/>
      <c r="J170" s="44"/>
      <c r="K170" s="44"/>
      <c r="L170" s="44"/>
    </row>
    <row r="171" spans="1:14" ht="15" customHeight="1" x14ac:dyDescent="0.25">
      <c r="A171" s="250"/>
      <c r="B171" s="255"/>
      <c r="C171" s="52" t="s">
        <v>43</v>
      </c>
      <c r="D171" s="23" t="s">
        <v>76</v>
      </c>
      <c r="E171" s="176">
        <v>1.2279999999999999E-3</v>
      </c>
      <c r="I171" s="44"/>
      <c r="J171" s="44"/>
      <c r="K171" s="44"/>
      <c r="L171" s="44"/>
    </row>
    <row r="172" spans="1:14" ht="17.399999999999999" customHeight="1" x14ac:dyDescent="0.25">
      <c r="A172" s="250"/>
      <c r="B172" s="255"/>
      <c r="C172" s="52" t="s">
        <v>26</v>
      </c>
      <c r="D172" s="24" t="s">
        <v>76</v>
      </c>
      <c r="E172" s="176">
        <v>1.2279999999999999E-3</v>
      </c>
      <c r="I172" s="44"/>
      <c r="J172" s="44"/>
      <c r="K172" s="44"/>
      <c r="L172" s="44"/>
    </row>
    <row r="173" spans="1:14" ht="16.2" customHeight="1" x14ac:dyDescent="0.25">
      <c r="A173" s="250"/>
      <c r="B173" s="255"/>
      <c r="C173" s="11" t="s">
        <v>63</v>
      </c>
      <c r="D173" s="24" t="s">
        <v>76</v>
      </c>
      <c r="E173" s="176">
        <v>1.2279999999999999E-3</v>
      </c>
      <c r="I173" s="44"/>
      <c r="J173" s="44"/>
      <c r="K173" s="44"/>
      <c r="L173" s="44"/>
    </row>
    <row r="174" spans="1:14" ht="18" customHeight="1" x14ac:dyDescent="0.25">
      <c r="A174" s="250"/>
      <c r="B174" s="255"/>
      <c r="C174" s="58" t="s">
        <v>159</v>
      </c>
      <c r="D174" s="24" t="s">
        <v>76</v>
      </c>
      <c r="E174" s="176">
        <v>1.2279999999999999E-3</v>
      </c>
      <c r="I174" s="44"/>
      <c r="J174" s="44"/>
      <c r="K174" s="44"/>
      <c r="L174" s="44"/>
    </row>
    <row r="175" spans="1:14" ht="29.4" customHeight="1" x14ac:dyDescent="0.25">
      <c r="A175" s="250"/>
      <c r="B175" s="255"/>
      <c r="C175" s="60" t="s">
        <v>179</v>
      </c>
      <c r="D175" s="23" t="s">
        <v>76</v>
      </c>
      <c r="E175" s="176">
        <v>1.2279999999999999E-3</v>
      </c>
      <c r="I175" s="44"/>
      <c r="J175" s="44"/>
      <c r="K175" s="44"/>
      <c r="L175" s="44"/>
    </row>
    <row r="176" spans="1:14" ht="15" customHeight="1" x14ac:dyDescent="0.25">
      <c r="A176" s="250"/>
      <c r="B176" s="255"/>
      <c r="C176" s="52"/>
      <c r="D176" s="38"/>
      <c r="E176" s="176"/>
      <c r="I176" s="44"/>
      <c r="J176" s="44"/>
      <c r="K176" s="44"/>
      <c r="L176" s="44"/>
    </row>
    <row r="177" spans="1:12" ht="32.25" customHeight="1" x14ac:dyDescent="0.25">
      <c r="A177" s="250"/>
      <c r="B177" s="255"/>
      <c r="C177" s="259" t="s">
        <v>64</v>
      </c>
      <c r="D177" s="260"/>
      <c r="E177" s="261"/>
    </row>
    <row r="178" spans="1:12" ht="15" customHeight="1" x14ac:dyDescent="0.25">
      <c r="A178" s="250"/>
      <c r="B178" s="255"/>
      <c r="C178" s="42" t="s">
        <v>26</v>
      </c>
      <c r="D178" s="40" t="s">
        <v>76</v>
      </c>
      <c r="E178" s="176">
        <v>1.2279999999999999E-3</v>
      </c>
      <c r="H178" s="44"/>
      <c r="I178" s="44"/>
      <c r="J178" s="44"/>
      <c r="K178" s="44"/>
      <c r="L178" s="44"/>
    </row>
    <row r="179" spans="1:12" ht="15" customHeight="1" x14ac:dyDescent="0.25">
      <c r="A179" s="250"/>
      <c r="B179" s="255"/>
      <c r="C179" s="231" t="s">
        <v>65</v>
      </c>
      <c r="D179" s="231"/>
      <c r="E179" s="231"/>
      <c r="L179" s="44"/>
    </row>
    <row r="180" spans="1:12" ht="15" customHeight="1" x14ac:dyDescent="0.25">
      <c r="A180" s="250"/>
      <c r="B180" s="255"/>
      <c r="C180" s="97" t="s">
        <v>29</v>
      </c>
      <c r="D180" s="99" t="s">
        <v>30</v>
      </c>
      <c r="E180" s="176">
        <v>1.2279999999999999E-3</v>
      </c>
      <c r="H180" s="162">
        <v>3.86E-4</v>
      </c>
      <c r="I180" s="162">
        <v>3.68E-4</v>
      </c>
      <c r="J180" s="162">
        <v>2.9299999999999999E-3</v>
      </c>
      <c r="K180" s="162">
        <f>H180+I180+J180</f>
        <v>3.6839999999999998E-3</v>
      </c>
      <c r="L180" s="167">
        <f>K180/3</f>
        <v>1.2279999999999999E-3</v>
      </c>
    </row>
    <row r="181" spans="1:12" ht="15" customHeight="1" x14ac:dyDescent="0.25">
      <c r="A181" s="250"/>
      <c r="B181" s="255"/>
      <c r="C181" s="97" t="s">
        <v>66</v>
      </c>
      <c r="D181" s="99" t="s">
        <v>67</v>
      </c>
      <c r="E181" s="176">
        <v>1.2279999999999999E-3</v>
      </c>
      <c r="H181" s="44"/>
      <c r="I181" s="44"/>
      <c r="J181" s="44"/>
      <c r="K181" s="44"/>
      <c r="L181" s="44"/>
    </row>
    <row r="182" spans="1:12" ht="15" customHeight="1" x14ac:dyDescent="0.25">
      <c r="A182" s="250"/>
      <c r="B182" s="255"/>
      <c r="C182" s="97" t="s">
        <v>31</v>
      </c>
      <c r="D182" s="99" t="s">
        <v>30</v>
      </c>
      <c r="E182" s="130">
        <v>0</v>
      </c>
      <c r="H182" s="44"/>
      <c r="I182" s="44"/>
      <c r="J182" s="44"/>
      <c r="K182" s="44"/>
      <c r="L182" s="44"/>
    </row>
    <row r="183" spans="1:12" ht="15" customHeight="1" x14ac:dyDescent="0.25">
      <c r="A183" s="250"/>
      <c r="B183" s="255"/>
      <c r="C183" s="231" t="s">
        <v>91</v>
      </c>
      <c r="D183" s="231"/>
      <c r="E183" s="231"/>
    </row>
    <row r="184" spans="1:12" ht="15" customHeight="1" x14ac:dyDescent="0.25">
      <c r="A184" s="250"/>
      <c r="B184" s="255"/>
      <c r="C184" s="95"/>
      <c r="D184" s="11"/>
      <c r="E184" s="131"/>
    </row>
    <row r="185" spans="1:12" ht="19.8" customHeight="1" x14ac:dyDescent="0.25">
      <c r="A185" s="250"/>
      <c r="B185" s="255"/>
      <c r="C185" s="231" t="s">
        <v>68</v>
      </c>
      <c r="D185" s="231"/>
      <c r="E185" s="231"/>
    </row>
    <row r="186" spans="1:12" ht="15" customHeight="1" x14ac:dyDescent="0.25">
      <c r="A186" s="250"/>
      <c r="B186" s="255"/>
      <c r="C186" s="97" t="s">
        <v>69</v>
      </c>
      <c r="D186" s="99" t="s">
        <v>89</v>
      </c>
      <c r="E186" s="127">
        <v>15.75</v>
      </c>
    </row>
    <row r="187" spans="1:12" ht="15" customHeight="1" x14ac:dyDescent="0.25">
      <c r="A187" s="250"/>
      <c r="B187" s="255"/>
      <c r="C187" s="231" t="s">
        <v>70</v>
      </c>
      <c r="D187" s="231"/>
      <c r="E187" s="231"/>
    </row>
    <row r="188" spans="1:12" ht="15" customHeight="1" x14ac:dyDescent="0.25">
      <c r="A188" s="250"/>
      <c r="B188" s="255"/>
      <c r="C188" s="7" t="s">
        <v>37</v>
      </c>
      <c r="D188" s="92"/>
      <c r="E188" s="177">
        <f>SUM(E189:E198)</f>
        <v>1.1051999999999999E-2</v>
      </c>
    </row>
    <row r="189" spans="1:12" ht="16.2" customHeight="1" x14ac:dyDescent="0.25">
      <c r="A189" s="250"/>
      <c r="B189" s="255"/>
      <c r="C189" s="113" t="s">
        <v>120</v>
      </c>
      <c r="D189" s="114" t="s">
        <v>139</v>
      </c>
      <c r="E189" s="178">
        <v>1.2279999999999999E-3</v>
      </c>
      <c r="I189" s="44"/>
      <c r="J189" s="44"/>
      <c r="K189" s="44"/>
      <c r="L189" s="44"/>
    </row>
    <row r="190" spans="1:12" ht="15" customHeight="1" x14ac:dyDescent="0.25">
      <c r="A190" s="250"/>
      <c r="B190" s="255"/>
      <c r="C190" s="3" t="s">
        <v>48</v>
      </c>
      <c r="D190" s="114" t="s">
        <v>139</v>
      </c>
      <c r="E190" s="178">
        <v>1.2279999999999999E-3</v>
      </c>
      <c r="I190" s="44"/>
      <c r="J190" s="44"/>
      <c r="K190" s="44"/>
      <c r="L190" s="44"/>
    </row>
    <row r="191" spans="1:12" ht="15" customHeight="1" x14ac:dyDescent="0.25">
      <c r="A191" s="250"/>
      <c r="B191" s="255"/>
      <c r="C191" s="3" t="s">
        <v>166</v>
      </c>
      <c r="D191" s="114" t="s">
        <v>139</v>
      </c>
      <c r="E191" s="178">
        <v>1.2279999999999999E-3</v>
      </c>
      <c r="I191" s="44"/>
      <c r="J191" s="44"/>
      <c r="K191" s="44"/>
      <c r="L191" s="44"/>
    </row>
    <row r="192" spans="1:12" ht="15" customHeight="1" x14ac:dyDescent="0.25">
      <c r="A192" s="250"/>
      <c r="B192" s="255"/>
      <c r="C192" s="3" t="s">
        <v>165</v>
      </c>
      <c r="D192" s="114" t="s">
        <v>139</v>
      </c>
      <c r="E192" s="178">
        <v>1.2279999999999999E-3</v>
      </c>
      <c r="I192" s="44"/>
      <c r="J192" s="44"/>
      <c r="K192" s="44"/>
      <c r="L192" s="44"/>
    </row>
    <row r="193" spans="1:12" ht="28.2" customHeight="1" x14ac:dyDescent="0.25">
      <c r="A193" s="250"/>
      <c r="B193" s="255"/>
      <c r="C193" s="58" t="s">
        <v>145</v>
      </c>
      <c r="D193" s="114" t="s">
        <v>139</v>
      </c>
      <c r="E193" s="178">
        <v>1.2279999999999999E-3</v>
      </c>
      <c r="I193" s="44"/>
      <c r="J193" s="44"/>
      <c r="K193" s="44"/>
      <c r="L193" s="44"/>
    </row>
    <row r="194" spans="1:12" ht="31.2" customHeight="1" x14ac:dyDescent="0.25">
      <c r="A194" s="250"/>
      <c r="B194" s="255"/>
      <c r="C194" s="58" t="s">
        <v>192</v>
      </c>
      <c r="D194" s="114" t="s">
        <v>139</v>
      </c>
      <c r="E194" s="178">
        <v>1.2279999999999999E-3</v>
      </c>
      <c r="I194" s="44"/>
      <c r="J194" s="44"/>
      <c r="K194" s="44"/>
      <c r="L194" s="44"/>
    </row>
    <row r="195" spans="1:12" ht="29.4" customHeight="1" x14ac:dyDescent="0.25">
      <c r="A195" s="250"/>
      <c r="B195" s="255"/>
      <c r="C195" s="58" t="s">
        <v>146</v>
      </c>
      <c r="D195" s="114" t="s">
        <v>139</v>
      </c>
      <c r="E195" s="178">
        <v>1.2279999999999999E-3</v>
      </c>
      <c r="I195" s="44"/>
      <c r="J195" s="44"/>
      <c r="K195" s="44"/>
      <c r="L195" s="44"/>
    </row>
    <row r="196" spans="1:12" ht="27.6" x14ac:dyDescent="0.25">
      <c r="A196" s="250"/>
      <c r="B196" s="255"/>
      <c r="C196" s="58" t="s">
        <v>168</v>
      </c>
      <c r="D196" s="114" t="s">
        <v>139</v>
      </c>
      <c r="E196" s="178">
        <v>1.2279999999999999E-3</v>
      </c>
      <c r="I196" s="44"/>
      <c r="J196" s="44"/>
      <c r="K196" s="44"/>
      <c r="L196" s="44"/>
    </row>
    <row r="197" spans="1:12" ht="15" customHeight="1" x14ac:dyDescent="0.25">
      <c r="A197" s="250"/>
      <c r="B197" s="255"/>
      <c r="C197" s="105" t="s">
        <v>193</v>
      </c>
      <c r="D197" s="114" t="s">
        <v>139</v>
      </c>
      <c r="E197" s="178">
        <v>1.2279999999999999E-3</v>
      </c>
      <c r="I197" s="44"/>
      <c r="J197" s="44"/>
      <c r="K197" s="44"/>
      <c r="L197" s="44"/>
    </row>
    <row r="198" spans="1:12" ht="11.4" customHeight="1" x14ac:dyDescent="0.25">
      <c r="A198" s="253"/>
      <c r="B198" s="256"/>
      <c r="C198" s="105"/>
      <c r="D198" s="114"/>
      <c r="E198" s="178"/>
      <c r="I198" s="44"/>
      <c r="J198" s="44"/>
      <c r="K198" s="44"/>
      <c r="L198" s="44"/>
    </row>
    <row r="199" spans="1:12" ht="15" customHeight="1" x14ac:dyDescent="0.25">
      <c r="A199" s="249" t="s">
        <v>74</v>
      </c>
      <c r="B199" s="255" t="s">
        <v>151</v>
      </c>
      <c r="C199" s="231" t="s">
        <v>54</v>
      </c>
      <c r="D199" s="231"/>
      <c r="E199" s="231"/>
    </row>
    <row r="200" spans="1:12" ht="15" customHeight="1" x14ac:dyDescent="0.25">
      <c r="A200" s="250"/>
      <c r="B200" s="255"/>
      <c r="C200" s="231" t="s">
        <v>55</v>
      </c>
      <c r="D200" s="231"/>
      <c r="E200" s="231"/>
    </row>
    <row r="201" spans="1:12" ht="15" customHeight="1" x14ac:dyDescent="0.25">
      <c r="A201" s="250"/>
      <c r="B201" s="255"/>
      <c r="C201" s="231" t="s">
        <v>90</v>
      </c>
      <c r="D201" s="231"/>
      <c r="E201" s="231"/>
    </row>
    <row r="202" spans="1:12" ht="18.600000000000001" customHeight="1" x14ac:dyDescent="0.25">
      <c r="A202" s="250"/>
      <c r="B202" s="255"/>
      <c r="C202" s="30" t="s">
        <v>92</v>
      </c>
      <c r="D202" s="30" t="s">
        <v>35</v>
      </c>
      <c r="E202" s="12">
        <f>7.06-1.12</f>
        <v>5.9399999999999995</v>
      </c>
      <c r="H202" s="44"/>
    </row>
    <row r="203" spans="1:12" ht="30" customHeight="1" x14ac:dyDescent="0.25">
      <c r="A203" s="250"/>
      <c r="B203" s="255"/>
      <c r="C203" s="231" t="s">
        <v>56</v>
      </c>
      <c r="D203" s="231"/>
      <c r="E203" s="231"/>
    </row>
    <row r="204" spans="1:12" ht="15" customHeight="1" x14ac:dyDescent="0.25">
      <c r="A204" s="250"/>
      <c r="B204" s="255"/>
      <c r="C204" s="12"/>
      <c r="D204" s="12"/>
      <c r="E204" s="12"/>
    </row>
    <row r="205" spans="1:12" ht="30.75" customHeight="1" thickBot="1" x14ac:dyDescent="0.3">
      <c r="A205" s="251"/>
      <c r="B205" s="258"/>
      <c r="C205" s="257" t="s">
        <v>72</v>
      </c>
      <c r="D205" s="257"/>
      <c r="E205" s="257"/>
    </row>
    <row r="206" spans="1:12" ht="13.8" customHeight="1" thickBot="1" x14ac:dyDescent="0.3">
      <c r="A206" s="78"/>
      <c r="B206" s="79"/>
      <c r="C206" s="81"/>
      <c r="D206" s="81"/>
      <c r="E206" s="81"/>
    </row>
    <row r="207" spans="1:12" ht="13.8" customHeight="1" x14ac:dyDescent="0.25">
      <c r="A207" s="273" t="s">
        <v>128</v>
      </c>
      <c r="B207" s="274" t="s">
        <v>154</v>
      </c>
      <c r="C207" s="276" t="s">
        <v>54</v>
      </c>
      <c r="D207" s="276"/>
      <c r="E207" s="276"/>
      <c r="L207" s="161" t="s">
        <v>178</v>
      </c>
    </row>
    <row r="208" spans="1:12" ht="13.8" customHeight="1" x14ac:dyDescent="0.25">
      <c r="A208" s="265"/>
      <c r="B208" s="275"/>
      <c r="C208" s="234" t="s">
        <v>88</v>
      </c>
      <c r="D208" s="235"/>
      <c r="E208" s="236"/>
      <c r="H208" s="162" t="s">
        <v>174</v>
      </c>
      <c r="I208" s="162" t="s">
        <v>175</v>
      </c>
      <c r="J208" s="162" t="s">
        <v>176</v>
      </c>
      <c r="K208" s="162" t="s">
        <v>126</v>
      </c>
      <c r="L208" s="162" t="s">
        <v>177</v>
      </c>
    </row>
    <row r="209" spans="1:14" ht="13.8" customHeight="1" x14ac:dyDescent="0.25">
      <c r="A209" s="265"/>
      <c r="B209" s="275"/>
      <c r="C209" s="12" t="s">
        <v>96</v>
      </c>
      <c r="D209" s="8" t="s">
        <v>35</v>
      </c>
      <c r="E209" s="12">
        <f>21.75</f>
        <v>21.75</v>
      </c>
      <c r="H209" s="162">
        <v>28.5</v>
      </c>
      <c r="I209" s="162">
        <v>28.5</v>
      </c>
      <c r="J209" s="162">
        <v>8.25</v>
      </c>
      <c r="K209" s="162">
        <f>H209+I209+J209</f>
        <v>65.25</v>
      </c>
      <c r="L209" s="162">
        <f>K209/3</f>
        <v>21.75</v>
      </c>
      <c r="M209" s="44"/>
      <c r="N209" s="44"/>
    </row>
    <row r="210" spans="1:14" ht="13.8" customHeight="1" x14ac:dyDescent="0.25">
      <c r="A210" s="265"/>
      <c r="B210" s="275"/>
      <c r="C210" s="12" t="s">
        <v>169</v>
      </c>
      <c r="D210" s="8" t="s">
        <v>35</v>
      </c>
      <c r="E210" s="12">
        <v>1</v>
      </c>
      <c r="H210" s="162">
        <v>1</v>
      </c>
      <c r="I210" s="162">
        <v>1</v>
      </c>
      <c r="J210" s="162">
        <v>1</v>
      </c>
      <c r="K210" s="162">
        <f>H210+I210+J210</f>
        <v>3</v>
      </c>
      <c r="L210" s="162">
        <f>K210/3</f>
        <v>1</v>
      </c>
      <c r="M210" s="44"/>
      <c r="N210" s="44"/>
    </row>
    <row r="211" spans="1:14" ht="28.2" customHeight="1" x14ac:dyDescent="0.25">
      <c r="A211" s="265"/>
      <c r="B211" s="275"/>
      <c r="C211" s="234" t="s">
        <v>56</v>
      </c>
      <c r="D211" s="235"/>
      <c r="E211" s="236"/>
      <c r="H211" s="44"/>
      <c r="I211" s="44"/>
      <c r="J211" s="44"/>
      <c r="K211" s="44"/>
      <c r="L211" s="44"/>
      <c r="M211" s="44"/>
      <c r="N211" s="44"/>
    </row>
    <row r="212" spans="1:14" ht="13.8" customHeight="1" x14ac:dyDescent="0.25">
      <c r="A212" s="265"/>
      <c r="B212" s="275"/>
      <c r="C212" s="12" t="s">
        <v>41</v>
      </c>
      <c r="D212" s="12" t="s">
        <v>97</v>
      </c>
      <c r="E212" s="128">
        <v>3086.84</v>
      </c>
    </row>
    <row r="213" spans="1:14" ht="13.8" customHeight="1" x14ac:dyDescent="0.25">
      <c r="A213" s="265"/>
      <c r="B213" s="275"/>
      <c r="C213" s="234" t="s">
        <v>57</v>
      </c>
      <c r="D213" s="235"/>
      <c r="E213" s="236"/>
    </row>
    <row r="214" spans="1:14" ht="13.8" customHeight="1" x14ac:dyDescent="0.25">
      <c r="A214" s="265"/>
      <c r="B214" s="275"/>
      <c r="C214" s="92"/>
      <c r="D214" s="92"/>
      <c r="E214" s="158"/>
    </row>
    <row r="215" spans="1:14" ht="13.8" customHeight="1" x14ac:dyDescent="0.25">
      <c r="A215" s="265"/>
      <c r="B215" s="275"/>
      <c r="C215" s="234" t="s">
        <v>58</v>
      </c>
      <c r="D215" s="235"/>
      <c r="E215" s="236"/>
    </row>
    <row r="216" spans="1:14" ht="13.8" customHeight="1" x14ac:dyDescent="0.25">
      <c r="A216" s="265"/>
      <c r="B216" s="275"/>
      <c r="C216" s="231" t="s">
        <v>59</v>
      </c>
      <c r="D216" s="231"/>
      <c r="E216" s="231"/>
      <c r="K216" s="82" t="s">
        <v>126</v>
      </c>
      <c r="L216" s="162" t="s">
        <v>177</v>
      </c>
    </row>
    <row r="217" spans="1:14" ht="13.8" customHeight="1" x14ac:dyDescent="0.25">
      <c r="A217" s="265"/>
      <c r="B217" s="275"/>
      <c r="C217" s="95" t="s">
        <v>17</v>
      </c>
      <c r="D217" s="95" t="s">
        <v>18</v>
      </c>
      <c r="E217" s="129">
        <f>122.146686264614-36.1906</f>
        <v>85.956086264614001</v>
      </c>
      <c r="H217" s="44">
        <v>29.696927070830149</v>
      </c>
      <c r="I217" s="44">
        <v>29.53861421109599</v>
      </c>
      <c r="J217" s="44">
        <v>307.20451751191439</v>
      </c>
      <c r="K217" s="44">
        <f>H217+I217+J217</f>
        <v>366.44005879384054</v>
      </c>
      <c r="L217" s="44">
        <f>K217/3</f>
        <v>122.14668626461351</v>
      </c>
    </row>
    <row r="218" spans="1:14" ht="13.8" customHeight="1" x14ac:dyDescent="0.25">
      <c r="A218" s="265"/>
      <c r="B218" s="275"/>
      <c r="C218" s="95" t="s">
        <v>19</v>
      </c>
      <c r="D218" s="95" t="s">
        <v>20</v>
      </c>
      <c r="E218" s="129">
        <f>2.60229471432332-0.5756</f>
        <v>2.02669471432332</v>
      </c>
      <c r="H218" s="44">
        <v>0.63268320010458434</v>
      </c>
      <c r="I218" s="44">
        <v>0.62931039703726976</v>
      </c>
      <c r="J218" s="44">
        <v>6.5448905458280997</v>
      </c>
      <c r="K218" s="44">
        <f t="shared" ref="K218:K223" si="2">H218+I218+J218</f>
        <v>7.8068841429699543</v>
      </c>
      <c r="L218" s="44">
        <f>K218/3</f>
        <v>2.6022947143233179</v>
      </c>
    </row>
    <row r="219" spans="1:14" ht="13.8" customHeight="1" x14ac:dyDescent="0.25">
      <c r="A219" s="265"/>
      <c r="B219" s="275"/>
      <c r="C219" s="95" t="s">
        <v>21</v>
      </c>
      <c r="D219" s="95" t="s">
        <v>60</v>
      </c>
      <c r="E219" s="129">
        <v>0</v>
      </c>
      <c r="H219" s="44">
        <v>0</v>
      </c>
      <c r="I219" s="44">
        <v>0</v>
      </c>
      <c r="J219" s="44">
        <v>0</v>
      </c>
      <c r="K219" s="44">
        <f t="shared" si="2"/>
        <v>0</v>
      </c>
      <c r="L219" s="44">
        <f t="shared" ref="L219:L223" si="3">K219/3</f>
        <v>0</v>
      </c>
    </row>
    <row r="220" spans="1:14" ht="13.8" customHeight="1" x14ac:dyDescent="0.25">
      <c r="A220" s="265"/>
      <c r="B220" s="275"/>
      <c r="C220" s="95" t="s">
        <v>22</v>
      </c>
      <c r="D220" s="95" t="s">
        <v>60</v>
      </c>
      <c r="E220" s="129">
        <f>2.95998642799611-1.7307</f>
        <v>1.22928642799611</v>
      </c>
      <c r="H220" s="44">
        <v>0.71964703890876935</v>
      </c>
      <c r="I220" s="44">
        <v>0.71581063588777216</v>
      </c>
      <c r="J220" s="44">
        <v>7.4445016091917937</v>
      </c>
      <c r="K220" s="44">
        <f t="shared" si="2"/>
        <v>8.8799592839883346</v>
      </c>
      <c r="L220" s="44">
        <f t="shared" si="3"/>
        <v>2.9599864279961117</v>
      </c>
    </row>
    <row r="221" spans="1:14" ht="13.8" customHeight="1" x14ac:dyDescent="0.25">
      <c r="A221" s="265"/>
      <c r="B221" s="275"/>
      <c r="C221" s="95" t="s">
        <v>23</v>
      </c>
      <c r="D221" s="95" t="s">
        <v>60</v>
      </c>
      <c r="E221" s="129">
        <f>2.95999064727779-1.7307</f>
        <v>1.22929064727779</v>
      </c>
      <c r="H221" s="44">
        <v>0.7196480647221094</v>
      </c>
      <c r="I221" s="44">
        <v>0.71581165623255161</v>
      </c>
      <c r="J221" s="44">
        <v>7.4445122208786998</v>
      </c>
      <c r="K221" s="44">
        <f t="shared" si="2"/>
        <v>8.8799719418333609</v>
      </c>
      <c r="L221" s="44">
        <f t="shared" si="3"/>
        <v>2.9599906472777868</v>
      </c>
    </row>
    <row r="222" spans="1:14" ht="13.8" customHeight="1" x14ac:dyDescent="0.25">
      <c r="A222" s="265"/>
      <c r="B222" s="275"/>
      <c r="C222" s="122" t="s">
        <v>137</v>
      </c>
      <c r="D222" s="154" t="s">
        <v>139</v>
      </c>
      <c r="E222" s="129">
        <f>1/205</f>
        <v>4.8780487804878049E-3</v>
      </c>
      <c r="H222" s="44">
        <v>1.7096888999806362E-3</v>
      </c>
      <c r="I222" s="44">
        <v>1.700574632421366E-3</v>
      </c>
      <c r="J222" s="44">
        <v>1.7686144844593337E-2</v>
      </c>
      <c r="K222" s="44">
        <f t="shared" si="2"/>
        <v>2.1096408376995338E-2</v>
      </c>
      <c r="L222" s="44">
        <f t="shared" si="3"/>
        <v>7.0321361256651125E-3</v>
      </c>
    </row>
    <row r="223" spans="1:14" ht="13.8" customHeight="1" x14ac:dyDescent="0.25">
      <c r="A223" s="265"/>
      <c r="B223" s="275"/>
      <c r="C223" s="107" t="s">
        <v>138</v>
      </c>
      <c r="D223" s="95" t="s">
        <v>139</v>
      </c>
      <c r="E223" s="129">
        <f>1/205</f>
        <v>4.8780487804878049E-3</v>
      </c>
      <c r="H223" s="44">
        <v>1.7096888999806362E-3</v>
      </c>
      <c r="I223" s="44">
        <v>1.700574632421366E-3</v>
      </c>
      <c r="J223" s="44">
        <v>1.7686144844593337E-2</v>
      </c>
      <c r="K223" s="44">
        <f t="shared" si="2"/>
        <v>2.1096408376995338E-2</v>
      </c>
      <c r="L223" s="44">
        <f t="shared" si="3"/>
        <v>7.0321361256651125E-3</v>
      </c>
    </row>
    <row r="224" spans="1:14" ht="13.8" customHeight="1" x14ac:dyDescent="0.25">
      <c r="A224" s="265"/>
      <c r="B224" s="275"/>
      <c r="C224" s="95"/>
      <c r="D224" s="95"/>
      <c r="E224" s="129"/>
      <c r="H224" s="44"/>
      <c r="I224" s="44"/>
      <c r="J224" s="44"/>
      <c r="K224" s="44"/>
      <c r="L224" s="44"/>
    </row>
    <row r="225" spans="1:13" ht="27" customHeight="1" x14ac:dyDescent="0.25">
      <c r="A225" s="265"/>
      <c r="B225" s="275"/>
      <c r="C225" s="234" t="s">
        <v>61</v>
      </c>
      <c r="D225" s="235"/>
      <c r="E225" s="236"/>
      <c r="H225" s="44"/>
      <c r="I225" s="44"/>
      <c r="J225" s="44"/>
      <c r="K225" s="44"/>
      <c r="L225" s="44"/>
    </row>
    <row r="226" spans="1:13" ht="18.600000000000001" customHeight="1" x14ac:dyDescent="0.25">
      <c r="A226" s="265"/>
      <c r="B226" s="275"/>
      <c r="C226" s="99" t="s">
        <v>24</v>
      </c>
      <c r="D226" s="92"/>
      <c r="E226" s="175">
        <f>SUM(E227:E236)</f>
        <v>6.3333E-2</v>
      </c>
      <c r="H226" s="162" t="s">
        <v>181</v>
      </c>
      <c r="I226" s="162" t="s">
        <v>182</v>
      </c>
      <c r="J226" s="162" t="s">
        <v>183</v>
      </c>
      <c r="K226" s="162" t="s">
        <v>126</v>
      </c>
      <c r="L226" s="162" t="s">
        <v>177</v>
      </c>
    </row>
    <row r="227" spans="1:13" ht="13.8" customHeight="1" x14ac:dyDescent="0.25">
      <c r="A227" s="265"/>
      <c r="B227" s="275"/>
      <c r="C227" s="1" t="s">
        <v>42</v>
      </c>
      <c r="D227" s="53" t="s">
        <v>139</v>
      </c>
      <c r="E227" s="178">
        <v>7.0369999999999999E-3</v>
      </c>
      <c r="H227" s="162">
        <v>1.7099999999999999E-3</v>
      </c>
      <c r="I227" s="162">
        <v>1.701E-3</v>
      </c>
      <c r="J227" s="162">
        <v>1.77E-2</v>
      </c>
      <c r="K227" s="162">
        <f>H227+I227+J227</f>
        <v>2.1111000000000001E-2</v>
      </c>
      <c r="L227" s="162">
        <f>K227/3</f>
        <v>7.0370000000000007E-3</v>
      </c>
      <c r="M227" s="44"/>
    </row>
    <row r="228" spans="1:13" ht="13.8" customHeight="1" x14ac:dyDescent="0.25">
      <c r="A228" s="265"/>
      <c r="B228" s="275"/>
      <c r="C228" s="1" t="s">
        <v>47</v>
      </c>
      <c r="D228" s="53" t="s">
        <v>139</v>
      </c>
      <c r="E228" s="178">
        <v>7.0369999999999999E-3</v>
      </c>
      <c r="H228" s="44"/>
      <c r="I228" s="44"/>
      <c r="J228" s="44"/>
      <c r="K228" s="44"/>
      <c r="L228" s="44"/>
      <c r="M228" s="44"/>
    </row>
    <row r="229" spans="1:13" ht="30" customHeight="1" x14ac:dyDescent="0.25">
      <c r="A229" s="265"/>
      <c r="B229" s="275"/>
      <c r="C229" s="52" t="s">
        <v>132</v>
      </c>
      <c r="D229" s="53" t="s">
        <v>139</v>
      </c>
      <c r="E229" s="178">
        <v>7.0369999999999999E-3</v>
      </c>
      <c r="H229" s="44"/>
      <c r="I229" s="44"/>
      <c r="J229" s="44"/>
      <c r="K229" s="44"/>
      <c r="L229" s="44"/>
      <c r="M229" s="44"/>
    </row>
    <row r="230" spans="1:13" ht="13.8" customHeight="1" x14ac:dyDescent="0.25">
      <c r="A230" s="265"/>
      <c r="B230" s="275"/>
      <c r="C230" s="52" t="s">
        <v>43</v>
      </c>
      <c r="D230" s="53" t="s">
        <v>139</v>
      </c>
      <c r="E230" s="178">
        <v>7.0369999999999999E-3</v>
      </c>
      <c r="H230" s="44"/>
      <c r="I230" s="44"/>
      <c r="J230" s="44"/>
      <c r="K230" s="44"/>
      <c r="L230" s="44"/>
      <c r="M230" s="44"/>
    </row>
    <row r="231" spans="1:13" ht="13.8" customHeight="1" x14ac:dyDescent="0.25">
      <c r="A231" s="265"/>
      <c r="B231" s="275"/>
      <c r="C231" s="52" t="s">
        <v>26</v>
      </c>
      <c r="D231" s="53" t="s">
        <v>139</v>
      </c>
      <c r="E231" s="178">
        <v>7.0369999999999999E-3</v>
      </c>
      <c r="H231" s="44"/>
      <c r="I231" s="44"/>
      <c r="J231" s="44"/>
      <c r="K231" s="44"/>
      <c r="L231" s="44"/>
      <c r="M231" s="44"/>
    </row>
    <row r="232" spans="1:13" ht="13.8" customHeight="1" x14ac:dyDescent="0.25">
      <c r="A232" s="265"/>
      <c r="B232" s="275"/>
      <c r="C232" s="11" t="s">
        <v>147</v>
      </c>
      <c r="D232" s="53" t="s">
        <v>139</v>
      </c>
      <c r="E232" s="178">
        <v>7.0369999999999999E-3</v>
      </c>
      <c r="H232" s="44"/>
      <c r="I232" s="44"/>
      <c r="J232" s="44"/>
      <c r="K232" s="44"/>
      <c r="L232" s="44"/>
      <c r="M232" s="44"/>
    </row>
    <row r="233" spans="1:13" ht="27.6" customHeight="1" x14ac:dyDescent="0.25">
      <c r="A233" s="265"/>
      <c r="B233" s="275"/>
      <c r="C233" s="60" t="s">
        <v>179</v>
      </c>
      <c r="D233" s="53" t="s">
        <v>139</v>
      </c>
      <c r="E233" s="178">
        <v>7.0369999999999999E-3</v>
      </c>
      <c r="H233" s="44"/>
      <c r="I233" s="44"/>
      <c r="J233" s="44"/>
      <c r="K233" s="44"/>
      <c r="L233" s="44"/>
      <c r="M233" s="44"/>
    </row>
    <row r="234" spans="1:13" ht="19.2" customHeight="1" x14ac:dyDescent="0.25">
      <c r="A234" s="265"/>
      <c r="B234" s="275"/>
      <c r="C234" s="60" t="s">
        <v>121</v>
      </c>
      <c r="D234" s="53" t="s">
        <v>139</v>
      </c>
      <c r="E234" s="178">
        <v>7.0369999999999999E-3</v>
      </c>
      <c r="H234" s="44"/>
      <c r="I234" s="44"/>
      <c r="J234" s="44"/>
      <c r="K234" s="44"/>
      <c r="L234" s="44"/>
      <c r="M234" s="44"/>
    </row>
    <row r="235" spans="1:13" ht="27.6" customHeight="1" x14ac:dyDescent="0.25">
      <c r="A235" s="265"/>
      <c r="B235" s="275"/>
      <c r="C235" s="52" t="s">
        <v>180</v>
      </c>
      <c r="D235" s="53" t="s">
        <v>139</v>
      </c>
      <c r="E235" s="178">
        <v>7.0369999999999999E-3</v>
      </c>
      <c r="H235" s="44"/>
      <c r="I235" s="44"/>
      <c r="J235" s="44"/>
      <c r="K235" s="44"/>
      <c r="L235" s="44"/>
      <c r="M235" s="44"/>
    </row>
    <row r="236" spans="1:13" ht="14.4" customHeight="1" x14ac:dyDescent="0.25">
      <c r="A236" s="265"/>
      <c r="B236" s="275"/>
      <c r="C236" s="52"/>
      <c r="D236" s="53"/>
      <c r="E236" s="178"/>
      <c r="H236" s="44"/>
      <c r="I236" s="44"/>
      <c r="J236" s="44"/>
      <c r="K236" s="44"/>
      <c r="L236" s="44"/>
      <c r="M236" s="44"/>
    </row>
    <row r="237" spans="1:13" ht="26.4" customHeight="1" x14ac:dyDescent="0.25">
      <c r="A237" s="265"/>
      <c r="B237" s="275"/>
      <c r="C237" s="259" t="s">
        <v>64</v>
      </c>
      <c r="D237" s="260"/>
      <c r="E237" s="261"/>
      <c r="H237" s="44"/>
      <c r="I237" s="44"/>
      <c r="J237" s="44"/>
      <c r="K237" s="44"/>
      <c r="L237" s="44"/>
      <c r="M237" s="44"/>
    </row>
    <row r="238" spans="1:13" ht="13.8" customHeight="1" x14ac:dyDescent="0.25">
      <c r="A238" s="265"/>
      <c r="B238" s="275"/>
      <c r="C238" s="73" t="s">
        <v>26</v>
      </c>
      <c r="D238" s="71" t="s">
        <v>76</v>
      </c>
      <c r="E238" s="176">
        <v>0</v>
      </c>
      <c r="H238" s="44"/>
      <c r="I238" s="44"/>
      <c r="J238" s="44"/>
      <c r="K238" s="44"/>
      <c r="L238" s="44"/>
      <c r="M238" s="44"/>
    </row>
    <row r="239" spans="1:13" ht="13.8" customHeight="1" x14ac:dyDescent="0.25">
      <c r="A239" s="265"/>
      <c r="B239" s="275"/>
      <c r="C239" s="231" t="s">
        <v>65</v>
      </c>
      <c r="D239" s="231"/>
      <c r="E239" s="231"/>
      <c r="H239" s="44"/>
      <c r="I239" s="44"/>
      <c r="J239" s="44"/>
      <c r="K239" s="44"/>
      <c r="L239" s="44"/>
      <c r="M239" s="44"/>
    </row>
    <row r="240" spans="1:13" ht="13.8" customHeight="1" x14ac:dyDescent="0.25">
      <c r="A240" s="265"/>
      <c r="B240" s="275"/>
      <c r="C240" s="19" t="s">
        <v>29</v>
      </c>
      <c r="D240" s="20" t="s">
        <v>30</v>
      </c>
      <c r="E240" s="176">
        <v>7.0369999999999999E-3</v>
      </c>
      <c r="H240" s="162">
        <v>1.7099999999999999E-3</v>
      </c>
      <c r="I240" s="162">
        <v>1.701E-3</v>
      </c>
      <c r="J240" s="162">
        <v>1.77E-2</v>
      </c>
      <c r="K240" s="162">
        <f>H240+I240+J240</f>
        <v>2.1111000000000001E-2</v>
      </c>
      <c r="L240" s="162">
        <f>K240/3</f>
        <v>7.0370000000000007E-3</v>
      </c>
      <c r="M240" s="44"/>
    </row>
    <row r="241" spans="1:14" ht="13.8" customHeight="1" x14ac:dyDescent="0.25">
      <c r="A241" s="265"/>
      <c r="B241" s="275"/>
      <c r="C241" s="19" t="s">
        <v>66</v>
      </c>
      <c r="D241" s="20" t="s">
        <v>67</v>
      </c>
      <c r="E241" s="12">
        <v>0</v>
      </c>
      <c r="H241" s="44"/>
      <c r="I241" s="44"/>
      <c r="J241" s="44"/>
      <c r="K241" s="44"/>
      <c r="L241" s="44"/>
      <c r="M241" s="44"/>
    </row>
    <row r="242" spans="1:14" ht="13.8" customHeight="1" x14ac:dyDescent="0.25">
      <c r="A242" s="265"/>
      <c r="B242" s="275"/>
      <c r="C242" s="19" t="s">
        <v>31</v>
      </c>
      <c r="D242" s="20" t="s">
        <v>30</v>
      </c>
      <c r="E242" s="176">
        <v>7.0369999999999999E-3</v>
      </c>
      <c r="H242" s="44"/>
      <c r="I242" s="44"/>
      <c r="J242" s="44"/>
      <c r="K242" s="44"/>
      <c r="L242" s="44"/>
      <c r="M242" s="44"/>
    </row>
    <row r="243" spans="1:14" ht="13.8" customHeight="1" x14ac:dyDescent="0.25">
      <c r="A243" s="265"/>
      <c r="B243" s="275"/>
      <c r="C243" s="231" t="s">
        <v>91</v>
      </c>
      <c r="D243" s="231"/>
      <c r="E243" s="231"/>
      <c r="H243" s="44"/>
      <c r="I243" s="44"/>
      <c r="J243" s="44"/>
      <c r="K243" s="44"/>
      <c r="L243" s="44"/>
      <c r="M243" s="44"/>
    </row>
    <row r="244" spans="1:14" ht="13.8" customHeight="1" x14ac:dyDescent="0.25">
      <c r="A244" s="265"/>
      <c r="B244" s="275"/>
      <c r="C244" s="71"/>
      <c r="D244" s="11"/>
      <c r="E244" s="131"/>
      <c r="H244" s="44"/>
      <c r="I244" s="44"/>
      <c r="J244" s="44"/>
      <c r="K244" s="44"/>
      <c r="L244" s="44"/>
      <c r="M244" s="44"/>
    </row>
    <row r="245" spans="1:14" ht="13.8" customHeight="1" x14ac:dyDescent="0.25">
      <c r="A245" s="265"/>
      <c r="B245" s="275"/>
      <c r="C245" s="231" t="s">
        <v>68</v>
      </c>
      <c r="D245" s="231"/>
      <c r="E245" s="231"/>
      <c r="H245" s="162" t="s">
        <v>181</v>
      </c>
      <c r="I245" s="162" t="s">
        <v>182</v>
      </c>
      <c r="J245" s="162" t="s">
        <v>183</v>
      </c>
      <c r="K245" s="162" t="s">
        <v>126</v>
      </c>
      <c r="L245" s="162" t="s">
        <v>177</v>
      </c>
      <c r="M245" s="162" t="s">
        <v>184</v>
      </c>
    </row>
    <row r="246" spans="1:14" ht="13.8" customHeight="1" x14ac:dyDescent="0.25">
      <c r="A246" s="265"/>
      <c r="B246" s="275"/>
      <c r="C246" s="97" t="s">
        <v>69</v>
      </c>
      <c r="D246" s="99" t="s">
        <v>89</v>
      </c>
      <c r="E246" s="127">
        <v>8</v>
      </c>
      <c r="H246" s="162">
        <v>8</v>
      </c>
      <c r="I246" s="162">
        <v>9</v>
      </c>
      <c r="J246" s="162">
        <v>6</v>
      </c>
      <c r="K246" s="162">
        <f>H246+I246+J246</f>
        <v>23</v>
      </c>
      <c r="L246" s="164">
        <f>K246/3</f>
        <v>7.666666666666667</v>
      </c>
      <c r="M246" s="162">
        <v>8</v>
      </c>
      <c r="N246" s="44"/>
    </row>
    <row r="247" spans="1:14" ht="13.8" customHeight="1" x14ac:dyDescent="0.25">
      <c r="A247" s="265"/>
      <c r="B247" s="275"/>
      <c r="C247" s="231" t="s">
        <v>70</v>
      </c>
      <c r="D247" s="231"/>
      <c r="E247" s="231"/>
      <c r="H247" s="44"/>
      <c r="I247" s="44"/>
      <c r="J247" s="44"/>
      <c r="K247" s="44"/>
      <c r="L247" s="44"/>
      <c r="M247" s="44"/>
      <c r="N247" s="44"/>
    </row>
    <row r="248" spans="1:14" ht="17.399999999999999" customHeight="1" x14ac:dyDescent="0.25">
      <c r="A248" s="265"/>
      <c r="B248" s="275"/>
      <c r="C248" s="7" t="s">
        <v>37</v>
      </c>
      <c r="D248" s="92"/>
      <c r="E248" s="177">
        <f>SUM(E249:E258)</f>
        <v>7.0370000000000002E-2</v>
      </c>
      <c r="H248" s="44"/>
      <c r="I248" s="44"/>
      <c r="J248" s="44"/>
      <c r="K248" s="44"/>
      <c r="L248" s="44"/>
      <c r="M248" s="44"/>
      <c r="N248" s="44"/>
    </row>
    <row r="249" spans="1:14" ht="13.8" customHeight="1" x14ac:dyDescent="0.25">
      <c r="A249" s="265"/>
      <c r="B249" s="275"/>
      <c r="C249" s="113" t="s">
        <v>120</v>
      </c>
      <c r="D249" s="11" t="s">
        <v>140</v>
      </c>
      <c r="E249" s="179">
        <v>7.0369999999999999E-3</v>
      </c>
      <c r="H249" s="44"/>
      <c r="I249" s="44"/>
      <c r="J249" s="44"/>
      <c r="K249" s="44"/>
      <c r="L249" s="44"/>
      <c r="M249" s="44"/>
      <c r="N249" s="44"/>
    </row>
    <row r="250" spans="1:14" ht="13.8" customHeight="1" x14ac:dyDescent="0.25">
      <c r="A250" s="265"/>
      <c r="B250" s="275"/>
      <c r="C250" s="3" t="s">
        <v>48</v>
      </c>
      <c r="D250" s="11" t="s">
        <v>140</v>
      </c>
      <c r="E250" s="179">
        <v>7.0369999999999999E-3</v>
      </c>
      <c r="H250" s="44"/>
      <c r="I250" s="44"/>
      <c r="J250" s="44"/>
      <c r="K250" s="44"/>
      <c r="L250" s="44"/>
      <c r="M250" s="44"/>
      <c r="N250" s="44"/>
    </row>
    <row r="251" spans="1:14" ht="13.8" customHeight="1" x14ac:dyDescent="0.25">
      <c r="A251" s="265"/>
      <c r="B251" s="275"/>
      <c r="C251" s="113" t="s">
        <v>49</v>
      </c>
      <c r="D251" s="11" t="s">
        <v>140</v>
      </c>
      <c r="E251" s="179">
        <v>7.0369999999999999E-3</v>
      </c>
      <c r="H251" s="44"/>
      <c r="I251" s="44"/>
      <c r="J251" s="44"/>
      <c r="K251" s="44"/>
      <c r="L251" s="44"/>
      <c r="M251" s="44"/>
      <c r="N251" s="44"/>
    </row>
    <row r="252" spans="1:14" ht="13.8" customHeight="1" x14ac:dyDescent="0.25">
      <c r="A252" s="265"/>
      <c r="B252" s="275"/>
      <c r="C252" s="58" t="s">
        <v>145</v>
      </c>
      <c r="D252" s="11" t="s">
        <v>140</v>
      </c>
      <c r="E252" s="179">
        <v>7.0369999999999999E-3</v>
      </c>
      <c r="H252" s="44"/>
      <c r="I252" s="44"/>
      <c r="J252" s="44"/>
      <c r="K252" s="44"/>
      <c r="L252" s="44"/>
      <c r="M252" s="44"/>
      <c r="N252" s="44"/>
    </row>
    <row r="253" spans="1:14" ht="28.8" customHeight="1" x14ac:dyDescent="0.25">
      <c r="A253" s="265"/>
      <c r="B253" s="275"/>
      <c r="C253" s="165" t="s">
        <v>185</v>
      </c>
      <c r="D253" s="11" t="s">
        <v>140</v>
      </c>
      <c r="E253" s="179">
        <v>7.0369999999999999E-3</v>
      </c>
      <c r="H253" s="44"/>
      <c r="I253" s="44"/>
      <c r="J253" s="44"/>
      <c r="K253" s="44"/>
      <c r="L253" s="44"/>
      <c r="M253" s="44"/>
      <c r="N253" s="44"/>
    </row>
    <row r="254" spans="1:14" ht="27.6" x14ac:dyDescent="0.25">
      <c r="A254" s="265"/>
      <c r="B254" s="275"/>
      <c r="C254" s="77" t="s">
        <v>135</v>
      </c>
      <c r="D254" s="11" t="s">
        <v>140</v>
      </c>
      <c r="E254" s="179">
        <v>7.0369999999999999E-3</v>
      </c>
      <c r="H254" s="44"/>
      <c r="I254" s="44"/>
      <c r="J254" s="44"/>
      <c r="K254" s="44"/>
      <c r="L254" s="44"/>
      <c r="M254" s="44"/>
      <c r="N254" s="44"/>
    </row>
    <row r="255" spans="1:14" ht="15.6" customHeight="1" x14ac:dyDescent="0.25">
      <c r="A255" s="265"/>
      <c r="B255" s="275"/>
      <c r="C255" s="58" t="s">
        <v>44</v>
      </c>
      <c r="D255" s="11" t="s">
        <v>140</v>
      </c>
      <c r="E255" s="179">
        <v>7.0369999999999999E-3</v>
      </c>
      <c r="H255" s="44"/>
      <c r="I255" s="44"/>
      <c r="J255" s="44"/>
      <c r="K255" s="44"/>
      <c r="L255" s="44"/>
      <c r="M255" s="44"/>
      <c r="N255" s="44"/>
    </row>
    <row r="256" spans="1:14" ht="30" customHeight="1" x14ac:dyDescent="0.25">
      <c r="A256" s="265"/>
      <c r="B256" s="275"/>
      <c r="C256" s="58" t="s">
        <v>168</v>
      </c>
      <c r="D256" s="11" t="s">
        <v>140</v>
      </c>
      <c r="E256" s="179">
        <v>7.0369999999999999E-3</v>
      </c>
      <c r="H256" s="44"/>
      <c r="I256" s="44"/>
      <c r="J256" s="44"/>
      <c r="K256" s="44"/>
      <c r="L256" s="44"/>
      <c r="M256" s="44"/>
      <c r="N256" s="44"/>
    </row>
    <row r="257" spans="1:14" ht="13.8" customHeight="1" x14ac:dyDescent="0.25">
      <c r="A257" s="265"/>
      <c r="B257" s="275"/>
      <c r="C257" s="58" t="s">
        <v>186</v>
      </c>
      <c r="D257" s="11" t="s">
        <v>140</v>
      </c>
      <c r="E257" s="179">
        <v>7.0369999999999999E-3</v>
      </c>
      <c r="H257" s="44"/>
      <c r="I257" s="44"/>
      <c r="J257" s="44"/>
      <c r="K257" s="44"/>
      <c r="L257" s="44"/>
      <c r="M257" s="44"/>
      <c r="N257" s="44"/>
    </row>
    <row r="258" spans="1:14" ht="30.6" customHeight="1" x14ac:dyDescent="0.25">
      <c r="A258" s="265"/>
      <c r="B258" s="275"/>
      <c r="C258" s="58" t="s">
        <v>187</v>
      </c>
      <c r="D258" s="11" t="s">
        <v>140</v>
      </c>
      <c r="E258" s="179">
        <v>7.0369999999999999E-3</v>
      </c>
      <c r="H258" s="44"/>
      <c r="I258" s="44"/>
      <c r="J258" s="44"/>
      <c r="K258" s="44"/>
      <c r="L258" s="44"/>
      <c r="M258" s="44"/>
      <c r="N258" s="44"/>
    </row>
    <row r="259" spans="1:14" ht="13.8" customHeight="1" x14ac:dyDescent="0.25">
      <c r="A259" s="265" t="s">
        <v>127</v>
      </c>
      <c r="B259" s="267" t="s">
        <v>152</v>
      </c>
      <c r="C259" s="233" t="s">
        <v>54</v>
      </c>
      <c r="D259" s="233"/>
      <c r="E259" s="233"/>
      <c r="H259" s="44"/>
      <c r="I259" s="44"/>
      <c r="J259" s="44"/>
      <c r="K259" s="44"/>
      <c r="L259" s="44"/>
      <c r="M259" s="44"/>
      <c r="N259" s="44"/>
    </row>
    <row r="260" spans="1:14" ht="13.8" customHeight="1" x14ac:dyDescent="0.25">
      <c r="A260" s="265"/>
      <c r="B260" s="267"/>
      <c r="C260" s="231" t="s">
        <v>55</v>
      </c>
      <c r="D260" s="231"/>
      <c r="E260" s="231"/>
      <c r="H260" s="44"/>
      <c r="I260" s="44"/>
      <c r="J260" s="44"/>
      <c r="K260" s="44"/>
      <c r="L260" s="44"/>
      <c r="M260" s="44"/>
      <c r="N260" s="44"/>
    </row>
    <row r="261" spans="1:14" ht="13.8" customHeight="1" x14ac:dyDescent="0.25">
      <c r="A261" s="265"/>
      <c r="B261" s="267"/>
      <c r="C261" s="231" t="s">
        <v>90</v>
      </c>
      <c r="D261" s="231"/>
      <c r="E261" s="231"/>
      <c r="H261" s="44"/>
      <c r="I261" s="44"/>
      <c r="J261" s="44"/>
      <c r="K261" s="44"/>
      <c r="L261" s="44"/>
      <c r="M261" s="44"/>
      <c r="N261" s="44"/>
    </row>
    <row r="262" spans="1:14" ht="13.8" customHeight="1" x14ac:dyDescent="0.25">
      <c r="A262" s="265"/>
      <c r="B262" s="267"/>
      <c r="C262" s="65" t="s">
        <v>92</v>
      </c>
      <c r="D262" s="65" t="s">
        <v>35</v>
      </c>
      <c r="E262" s="12">
        <v>2.52</v>
      </c>
      <c r="H262" s="44"/>
      <c r="I262" s="44"/>
      <c r="J262" s="44"/>
      <c r="K262" s="44"/>
      <c r="L262" s="44"/>
      <c r="M262" s="44"/>
      <c r="N262" s="44"/>
    </row>
    <row r="263" spans="1:14" ht="29.4" customHeight="1" x14ac:dyDescent="0.25">
      <c r="A263" s="265"/>
      <c r="B263" s="267"/>
      <c r="C263" s="231" t="s">
        <v>56</v>
      </c>
      <c r="D263" s="231"/>
      <c r="E263" s="231"/>
      <c r="H263" s="44"/>
      <c r="I263" s="44"/>
      <c r="J263" s="44"/>
      <c r="K263" s="44"/>
      <c r="L263" s="44"/>
      <c r="M263" s="44"/>
      <c r="N263" s="44"/>
    </row>
    <row r="264" spans="1:14" ht="13.8" customHeight="1" x14ac:dyDescent="0.25">
      <c r="A264" s="265"/>
      <c r="B264" s="267"/>
      <c r="C264" s="12"/>
      <c r="D264" s="12"/>
      <c r="E264" s="12"/>
    </row>
    <row r="265" spans="1:14" ht="30" customHeight="1" thickBot="1" x14ac:dyDescent="0.3">
      <c r="A265" s="266"/>
      <c r="B265" s="268"/>
      <c r="C265" s="257" t="s">
        <v>72</v>
      </c>
      <c r="D265" s="257"/>
      <c r="E265" s="257"/>
    </row>
    <row r="266" spans="1:14" ht="13.8" customHeight="1" thickBot="1" x14ac:dyDescent="0.3">
      <c r="A266" s="78"/>
      <c r="B266" s="79"/>
      <c r="C266" s="80"/>
      <c r="D266" s="80"/>
      <c r="E266" s="80"/>
    </row>
    <row r="267" spans="1:14" ht="15" customHeight="1" x14ac:dyDescent="0.25">
      <c r="A267" s="225" t="s">
        <v>188</v>
      </c>
      <c r="B267" s="213" t="s">
        <v>106</v>
      </c>
      <c r="C267" s="220" t="s">
        <v>10</v>
      </c>
      <c r="D267" s="220"/>
      <c r="E267" s="220"/>
    </row>
    <row r="268" spans="1:14" ht="15" customHeight="1" x14ac:dyDescent="0.25">
      <c r="A268" s="226"/>
      <c r="B268" s="214"/>
      <c r="C268" s="209" t="s">
        <v>11</v>
      </c>
      <c r="D268" s="209"/>
      <c r="E268" s="209"/>
    </row>
    <row r="269" spans="1:14" ht="15" customHeight="1" x14ac:dyDescent="0.25">
      <c r="A269" s="226"/>
      <c r="B269" s="214"/>
      <c r="C269" s="209" t="s">
        <v>12</v>
      </c>
      <c r="D269" s="209"/>
      <c r="E269" s="209"/>
    </row>
    <row r="270" spans="1:14" ht="16.8" customHeight="1" x14ac:dyDescent="0.25">
      <c r="A270" s="226"/>
      <c r="B270" s="214"/>
      <c r="C270" s="96" t="s">
        <v>92</v>
      </c>
      <c r="D270" s="96" t="s">
        <v>98</v>
      </c>
      <c r="E270" s="173">
        <v>5.71</v>
      </c>
    </row>
    <row r="271" spans="1:14" ht="16.8" customHeight="1" x14ac:dyDescent="0.25">
      <c r="A271" s="226"/>
      <c r="B271" s="214"/>
      <c r="C271" s="155" t="s">
        <v>169</v>
      </c>
      <c r="D271" s="155" t="s">
        <v>98</v>
      </c>
      <c r="E271" s="173">
        <v>1</v>
      </c>
    </row>
    <row r="272" spans="1:14" ht="28.8" customHeight="1" x14ac:dyDescent="0.25">
      <c r="A272" s="226"/>
      <c r="B272" s="214"/>
      <c r="C272" s="222" t="s">
        <v>13</v>
      </c>
      <c r="D272" s="222"/>
      <c r="E272" s="222"/>
    </row>
    <row r="273" spans="1:8" ht="15" customHeight="1" x14ac:dyDescent="0.25">
      <c r="A273" s="226"/>
      <c r="B273" s="214"/>
      <c r="C273" s="10" t="s">
        <v>78</v>
      </c>
      <c r="D273" s="10" t="s">
        <v>140</v>
      </c>
      <c r="E273" s="180">
        <v>1.05E-4</v>
      </c>
    </row>
    <row r="274" spans="1:8" ht="15" customHeight="1" x14ac:dyDescent="0.25">
      <c r="A274" s="226"/>
      <c r="B274" s="214"/>
      <c r="C274" s="10" t="s">
        <v>79</v>
      </c>
      <c r="D274" s="10" t="s">
        <v>140</v>
      </c>
      <c r="E274" s="180">
        <v>2.1000000000000001E-4</v>
      </c>
    </row>
    <row r="275" spans="1:8" ht="15" customHeight="1" x14ac:dyDescent="0.25">
      <c r="A275" s="226"/>
      <c r="B275" s="214"/>
      <c r="C275" s="10" t="s">
        <v>71</v>
      </c>
      <c r="D275" s="10" t="s">
        <v>140</v>
      </c>
      <c r="E275" s="180">
        <v>1.05E-4</v>
      </c>
    </row>
    <row r="276" spans="1:8" ht="15" customHeight="1" x14ac:dyDescent="0.25">
      <c r="A276" s="226"/>
      <c r="B276" s="214"/>
      <c r="C276" s="10" t="s">
        <v>80</v>
      </c>
      <c r="D276" s="10" t="s">
        <v>77</v>
      </c>
      <c r="E276" s="180">
        <v>2.7999999999999998E-4</v>
      </c>
      <c r="H276" s="44"/>
    </row>
    <row r="277" spans="1:8" ht="15" customHeight="1" x14ac:dyDescent="0.25">
      <c r="A277" s="226"/>
      <c r="B277" s="214"/>
      <c r="C277" s="10" t="s">
        <v>100</v>
      </c>
      <c r="D277" s="10" t="s">
        <v>77</v>
      </c>
      <c r="E277" s="180">
        <v>1.6440000000000001E-3</v>
      </c>
      <c r="H277" s="44"/>
    </row>
    <row r="278" spans="1:8" ht="30" customHeight="1" x14ac:dyDescent="0.25">
      <c r="A278" s="226"/>
      <c r="B278" s="214"/>
      <c r="C278" s="204" t="s">
        <v>14</v>
      </c>
      <c r="D278" s="204"/>
      <c r="E278" s="204"/>
    </row>
    <row r="279" spans="1:8" ht="10.199999999999999" customHeight="1" x14ac:dyDescent="0.25">
      <c r="A279" s="226"/>
      <c r="B279" s="214"/>
      <c r="C279" s="71"/>
      <c r="D279" s="71"/>
      <c r="E279" s="157"/>
    </row>
    <row r="280" spans="1:8" ht="11.4" customHeight="1" x14ac:dyDescent="0.25">
      <c r="A280" s="226"/>
      <c r="B280" s="214"/>
      <c r="C280" s="32"/>
      <c r="D280" s="32"/>
      <c r="E280" s="6"/>
    </row>
    <row r="281" spans="1:8" ht="15" customHeight="1" x14ac:dyDescent="0.25">
      <c r="A281" s="226"/>
      <c r="B281" s="214"/>
      <c r="C281" s="224" t="s">
        <v>15</v>
      </c>
      <c r="D281" s="224"/>
      <c r="E281" s="224"/>
    </row>
    <row r="282" spans="1:8" ht="15" customHeight="1" x14ac:dyDescent="0.25">
      <c r="A282" s="226"/>
      <c r="B282" s="214"/>
      <c r="C282" s="224" t="s">
        <v>16</v>
      </c>
      <c r="D282" s="224"/>
      <c r="E282" s="224"/>
    </row>
    <row r="283" spans="1:8" ht="15" customHeight="1" x14ac:dyDescent="0.25">
      <c r="A283" s="226"/>
      <c r="B283" s="214"/>
      <c r="C283" s="93" t="s">
        <v>17</v>
      </c>
      <c r="D283" s="93" t="s">
        <v>18</v>
      </c>
      <c r="E283" s="181">
        <v>3.2000000000000002E-3</v>
      </c>
      <c r="H283" s="45"/>
    </row>
    <row r="284" spans="1:8" ht="15" customHeight="1" x14ac:dyDescent="0.25">
      <c r="A284" s="226"/>
      <c r="B284" s="214"/>
      <c r="C284" s="93" t="s">
        <v>19</v>
      </c>
      <c r="D284" s="93" t="s">
        <v>20</v>
      </c>
      <c r="E284" s="181">
        <v>4.0000000000000003E-5</v>
      </c>
      <c r="H284" s="45"/>
    </row>
    <row r="285" spans="1:8" ht="15" customHeight="1" x14ac:dyDescent="0.25">
      <c r="A285" s="226"/>
      <c r="B285" s="214"/>
      <c r="C285" s="93" t="s">
        <v>21</v>
      </c>
      <c r="D285" s="99" t="s">
        <v>60</v>
      </c>
      <c r="E285" s="181">
        <v>0</v>
      </c>
      <c r="H285" s="45"/>
    </row>
    <row r="286" spans="1:8" ht="15" customHeight="1" x14ac:dyDescent="0.25">
      <c r="A286" s="226"/>
      <c r="B286" s="214"/>
      <c r="C286" s="93" t="s">
        <v>22</v>
      </c>
      <c r="D286" s="99" t="s">
        <v>60</v>
      </c>
      <c r="E286" s="126">
        <v>1.4300000000000001E-4</v>
      </c>
      <c r="H286" s="45"/>
    </row>
    <row r="287" spans="1:8" ht="15" customHeight="1" x14ac:dyDescent="0.25">
      <c r="A287" s="226"/>
      <c r="B287" s="214"/>
      <c r="C287" s="93" t="s">
        <v>23</v>
      </c>
      <c r="D287" s="99" t="s">
        <v>60</v>
      </c>
      <c r="E287" s="126">
        <v>1.4300000000000001E-4</v>
      </c>
      <c r="H287" s="45"/>
    </row>
    <row r="288" spans="1:8" ht="15" customHeight="1" x14ac:dyDescent="0.25">
      <c r="A288" s="226"/>
      <c r="B288" s="214"/>
      <c r="C288" s="122" t="s">
        <v>137</v>
      </c>
      <c r="D288" s="159" t="s">
        <v>139</v>
      </c>
      <c r="E288" s="126">
        <v>3.0000000000000001E-6</v>
      </c>
      <c r="H288" s="45"/>
    </row>
    <row r="289" spans="1:8" ht="15" customHeight="1" x14ac:dyDescent="0.25">
      <c r="A289" s="226"/>
      <c r="B289" s="214"/>
      <c r="C289" s="107" t="s">
        <v>138</v>
      </c>
      <c r="D289" s="99" t="s">
        <v>139</v>
      </c>
      <c r="E289" s="197">
        <v>9.9999999999999995E-8</v>
      </c>
      <c r="H289" s="45"/>
    </row>
    <row r="290" spans="1:8" ht="15" customHeight="1" x14ac:dyDescent="0.25">
      <c r="A290" s="226"/>
      <c r="B290" s="214"/>
      <c r="C290" s="107" t="s">
        <v>148</v>
      </c>
      <c r="D290" s="99" t="s">
        <v>139</v>
      </c>
      <c r="E290" s="197">
        <v>9.9999999999999995E-8</v>
      </c>
      <c r="H290" s="45"/>
    </row>
    <row r="291" spans="1:8" ht="15" customHeight="1" x14ac:dyDescent="0.25">
      <c r="A291" s="226"/>
      <c r="B291" s="214"/>
      <c r="C291" s="107"/>
      <c r="D291" s="99"/>
      <c r="E291" s="126"/>
      <c r="H291" s="45"/>
    </row>
    <row r="292" spans="1:8" ht="29.4" customHeight="1" x14ac:dyDescent="0.25">
      <c r="A292" s="226"/>
      <c r="B292" s="214"/>
      <c r="C292" s="234" t="s">
        <v>61</v>
      </c>
      <c r="D292" s="235"/>
      <c r="E292" s="236"/>
    </row>
    <row r="293" spans="1:8" ht="19.8" customHeight="1" x14ac:dyDescent="0.3">
      <c r="A293" s="226"/>
      <c r="B293" s="214"/>
      <c r="C293" s="195" t="s">
        <v>24</v>
      </c>
      <c r="D293" s="93"/>
      <c r="E293" s="182">
        <f>SUM(E294:E303)</f>
        <v>9.9999999999999995E-7</v>
      </c>
    </row>
    <row r="294" spans="1:8" ht="27.6" customHeight="1" x14ac:dyDescent="0.25">
      <c r="A294" s="226"/>
      <c r="B294" s="214"/>
      <c r="C294" s="52" t="s">
        <v>214</v>
      </c>
      <c r="D294" s="7" t="s">
        <v>139</v>
      </c>
      <c r="E294" s="160">
        <v>9.9999999999999995E-8</v>
      </c>
    </row>
    <row r="295" spans="1:8" ht="30.6" customHeight="1" x14ac:dyDescent="0.25">
      <c r="A295" s="226"/>
      <c r="B295" s="214"/>
      <c r="C295" s="52" t="s">
        <v>112</v>
      </c>
      <c r="D295" s="7" t="s">
        <v>139</v>
      </c>
      <c r="E295" s="160">
        <v>9.9999999999999995E-8</v>
      </c>
    </row>
    <row r="296" spans="1:8" ht="32.4" customHeight="1" x14ac:dyDescent="0.25">
      <c r="A296" s="226"/>
      <c r="B296" s="214"/>
      <c r="C296" s="52" t="s">
        <v>113</v>
      </c>
      <c r="D296" s="7" t="s">
        <v>139</v>
      </c>
      <c r="E296" s="160">
        <v>9.9999999999999995E-8</v>
      </c>
    </row>
    <row r="297" spans="1:8" ht="19.2" customHeight="1" x14ac:dyDescent="0.25">
      <c r="A297" s="226"/>
      <c r="B297" s="214"/>
      <c r="C297" s="52" t="s">
        <v>43</v>
      </c>
      <c r="D297" s="7" t="s">
        <v>139</v>
      </c>
      <c r="E297" s="160">
        <v>9.9999999999999995E-8</v>
      </c>
    </row>
    <row r="298" spans="1:8" ht="15" customHeight="1" x14ac:dyDescent="0.25">
      <c r="A298" s="226"/>
      <c r="B298" s="214"/>
      <c r="C298" s="53" t="s">
        <v>63</v>
      </c>
      <c r="D298" s="7" t="s">
        <v>139</v>
      </c>
      <c r="E298" s="160">
        <v>9.9999999999999995E-8</v>
      </c>
    </row>
    <row r="299" spans="1:8" ht="19.2" customHeight="1" x14ac:dyDescent="0.25">
      <c r="A299" s="226"/>
      <c r="B299" s="214"/>
      <c r="C299" s="52" t="s">
        <v>215</v>
      </c>
      <c r="D299" s="7" t="s">
        <v>139</v>
      </c>
      <c r="E299" s="160">
        <v>9.9999999999999995E-8</v>
      </c>
    </row>
    <row r="300" spans="1:8" ht="18" customHeight="1" x14ac:dyDescent="0.25">
      <c r="A300" s="226"/>
      <c r="B300" s="214"/>
      <c r="C300" s="47" t="s">
        <v>111</v>
      </c>
      <c r="D300" s="7" t="s">
        <v>139</v>
      </c>
      <c r="E300" s="160">
        <v>9.9999999999999995E-8</v>
      </c>
    </row>
    <row r="301" spans="1:8" ht="18" customHeight="1" x14ac:dyDescent="0.25">
      <c r="A301" s="226"/>
      <c r="B301" s="214"/>
      <c r="C301" s="104" t="s">
        <v>149</v>
      </c>
      <c r="D301" s="7" t="s">
        <v>139</v>
      </c>
      <c r="E301" s="160">
        <v>9.9999999999999995E-8</v>
      </c>
    </row>
    <row r="302" spans="1:8" ht="19.8" customHeight="1" x14ac:dyDescent="0.25">
      <c r="A302" s="226"/>
      <c r="B302" s="214"/>
      <c r="C302" s="47" t="s">
        <v>160</v>
      </c>
      <c r="D302" s="7" t="s">
        <v>139</v>
      </c>
      <c r="E302" s="160">
        <v>9.9999999999999995E-8</v>
      </c>
    </row>
    <row r="303" spans="1:8" ht="28.2" customHeight="1" x14ac:dyDescent="0.25">
      <c r="A303" s="226"/>
      <c r="B303" s="214"/>
      <c r="C303" s="111" t="s">
        <v>161</v>
      </c>
      <c r="D303" s="7" t="s">
        <v>139</v>
      </c>
      <c r="E303" s="160">
        <v>9.9999999999999995E-8</v>
      </c>
    </row>
    <row r="304" spans="1:8" ht="15" customHeight="1" x14ac:dyDescent="0.25">
      <c r="A304" s="226"/>
      <c r="B304" s="214"/>
      <c r="C304" s="1"/>
      <c r="D304" s="7"/>
      <c r="E304" s="183"/>
    </row>
    <row r="305" spans="1:8" ht="15" customHeight="1" x14ac:dyDescent="0.25">
      <c r="A305" s="226"/>
      <c r="B305" s="214"/>
      <c r="C305" s="204" t="s">
        <v>25</v>
      </c>
      <c r="D305" s="204"/>
      <c r="E305" s="204"/>
    </row>
    <row r="306" spans="1:8" ht="15" customHeight="1" x14ac:dyDescent="0.25">
      <c r="A306" s="226"/>
      <c r="B306" s="214"/>
      <c r="C306" s="1" t="s">
        <v>81</v>
      </c>
      <c r="D306" s="7" t="s">
        <v>27</v>
      </c>
      <c r="E306" s="26">
        <v>2.3E-2</v>
      </c>
    </row>
    <row r="307" spans="1:8" ht="15" customHeight="1" x14ac:dyDescent="0.25">
      <c r="A307" s="226"/>
      <c r="B307" s="214"/>
      <c r="C307" s="1" t="s">
        <v>26</v>
      </c>
      <c r="D307" s="41" t="s">
        <v>76</v>
      </c>
      <c r="E307" s="26">
        <v>0</v>
      </c>
    </row>
    <row r="308" spans="1:8" ht="15" customHeight="1" x14ac:dyDescent="0.25">
      <c r="A308" s="226"/>
      <c r="B308" s="214"/>
      <c r="C308" s="209" t="s">
        <v>28</v>
      </c>
      <c r="D308" s="209"/>
      <c r="E308" s="209"/>
    </row>
    <row r="309" spans="1:8" ht="15" customHeight="1" x14ac:dyDescent="0.25">
      <c r="A309" s="226"/>
      <c r="B309" s="214"/>
      <c r="C309" s="93" t="s">
        <v>29</v>
      </c>
      <c r="D309" s="22" t="s">
        <v>30</v>
      </c>
      <c r="E309" s="9">
        <v>2.3E-2</v>
      </c>
      <c r="H309" s="44"/>
    </row>
    <row r="310" spans="1:8" ht="15" customHeight="1" x14ac:dyDescent="0.25">
      <c r="A310" s="226"/>
      <c r="B310" s="214"/>
      <c r="C310" s="93" t="s">
        <v>82</v>
      </c>
      <c r="D310" s="22" t="s">
        <v>30</v>
      </c>
      <c r="E310" s="9">
        <v>2.3E-2</v>
      </c>
      <c r="H310" s="44"/>
    </row>
    <row r="311" spans="1:8" ht="15" customHeight="1" x14ac:dyDescent="0.25">
      <c r="A311" s="226"/>
      <c r="B311" s="214"/>
      <c r="C311" s="93" t="s">
        <v>31</v>
      </c>
      <c r="D311" s="22" t="s">
        <v>30</v>
      </c>
      <c r="E311" s="9">
        <v>2.3E-2</v>
      </c>
      <c r="H311" s="44"/>
    </row>
    <row r="312" spans="1:8" ht="15" customHeight="1" x14ac:dyDescent="0.25">
      <c r="A312" s="226"/>
      <c r="B312" s="214"/>
      <c r="C312" s="209" t="s">
        <v>32</v>
      </c>
      <c r="D312" s="209"/>
      <c r="E312" s="209"/>
    </row>
    <row r="313" spans="1:8" ht="15" customHeight="1" x14ac:dyDescent="0.25">
      <c r="A313" s="226"/>
      <c r="B313" s="214"/>
      <c r="C313" s="125" t="s">
        <v>83</v>
      </c>
      <c r="D313" s="96"/>
      <c r="E313" s="27">
        <v>0</v>
      </c>
    </row>
    <row r="314" spans="1:8" ht="15" customHeight="1" x14ac:dyDescent="0.25">
      <c r="A314" s="226"/>
      <c r="B314" s="214"/>
      <c r="C314" s="125" t="s">
        <v>84</v>
      </c>
      <c r="D314" s="96"/>
      <c r="E314" s="28">
        <v>0</v>
      </c>
    </row>
    <row r="315" spans="1:8" ht="15" customHeight="1" x14ac:dyDescent="0.25">
      <c r="A315" s="226"/>
      <c r="B315" s="214"/>
      <c r="C315" s="204" t="s">
        <v>33</v>
      </c>
      <c r="D315" s="204"/>
      <c r="E315" s="204"/>
    </row>
    <row r="316" spans="1:8" ht="15" customHeight="1" x14ac:dyDescent="0.25">
      <c r="A316" s="226"/>
      <c r="B316" s="214"/>
      <c r="C316" s="93" t="s">
        <v>34</v>
      </c>
      <c r="D316" s="8" t="s">
        <v>35</v>
      </c>
      <c r="E316" s="13">
        <f>27.5-2.5</f>
        <v>25</v>
      </c>
    </row>
    <row r="317" spans="1:8" ht="15" customHeight="1" x14ac:dyDescent="0.25">
      <c r="A317" s="226"/>
      <c r="B317" s="214"/>
      <c r="C317" s="209" t="s">
        <v>36</v>
      </c>
      <c r="D317" s="209"/>
      <c r="E317" s="209"/>
    </row>
    <row r="318" spans="1:8" ht="15" customHeight="1" x14ac:dyDescent="0.25">
      <c r="A318" s="226"/>
      <c r="B318" s="214"/>
      <c r="C318" s="7" t="s">
        <v>37</v>
      </c>
      <c r="D318" s="92"/>
      <c r="E318" s="198">
        <f>SUM(E319:E330)</f>
        <v>1.1999999999999999E-6</v>
      </c>
    </row>
    <row r="319" spans="1:8" ht="40.200000000000003" customHeight="1" x14ac:dyDescent="0.25">
      <c r="A319" s="226"/>
      <c r="B319" s="214"/>
      <c r="C319" s="47" t="s">
        <v>85</v>
      </c>
      <c r="D319" s="1" t="s">
        <v>86</v>
      </c>
      <c r="E319" s="37">
        <v>9.9999999999999995E-8</v>
      </c>
    </row>
    <row r="320" spans="1:8" ht="18" customHeight="1" x14ac:dyDescent="0.25">
      <c r="A320" s="226"/>
      <c r="B320" s="214"/>
      <c r="C320" s="47" t="s">
        <v>46</v>
      </c>
      <c r="D320" s="1" t="s">
        <v>86</v>
      </c>
      <c r="E320" s="37">
        <v>9.9999999999999995E-8</v>
      </c>
    </row>
    <row r="321" spans="1:5" ht="15" customHeight="1" x14ac:dyDescent="0.25">
      <c r="A321" s="226"/>
      <c r="B321" s="214"/>
      <c r="C321" s="105" t="s">
        <v>162</v>
      </c>
      <c r="D321" s="1" t="s">
        <v>86</v>
      </c>
      <c r="E321" s="37">
        <v>9.9999999999999995E-8</v>
      </c>
    </row>
    <row r="322" spans="1:5" ht="15" customHeight="1" x14ac:dyDescent="0.25">
      <c r="A322" s="226"/>
      <c r="B322" s="214"/>
      <c r="C322" s="47" t="s">
        <v>216</v>
      </c>
      <c r="D322" s="1" t="s">
        <v>86</v>
      </c>
      <c r="E322" s="37">
        <v>9.9999999999999995E-8</v>
      </c>
    </row>
    <row r="323" spans="1:5" ht="27.6" customHeight="1" x14ac:dyDescent="0.25">
      <c r="A323" s="226"/>
      <c r="B323" s="214"/>
      <c r="C323" s="152" t="s">
        <v>170</v>
      </c>
      <c r="D323" s="1" t="s">
        <v>86</v>
      </c>
      <c r="E323" s="37">
        <v>9.9999999999999995E-8</v>
      </c>
    </row>
    <row r="324" spans="1:5" ht="15" customHeight="1" x14ac:dyDescent="0.25">
      <c r="A324" s="226"/>
      <c r="B324" s="214"/>
      <c r="C324" s="115" t="s">
        <v>217</v>
      </c>
      <c r="D324" s="1" t="s">
        <v>86</v>
      </c>
      <c r="E324" s="37">
        <v>9.9999999999999995E-8</v>
      </c>
    </row>
    <row r="325" spans="1:5" ht="15" customHeight="1" x14ac:dyDescent="0.25">
      <c r="A325" s="226"/>
      <c r="B325" s="214"/>
      <c r="C325" s="115" t="s">
        <v>164</v>
      </c>
      <c r="D325" s="1" t="s">
        <v>86</v>
      </c>
      <c r="E325" s="37">
        <v>9.9999999999999995E-8</v>
      </c>
    </row>
    <row r="326" spans="1:5" ht="20.399999999999999" customHeight="1" x14ac:dyDescent="0.25">
      <c r="A326" s="226"/>
      <c r="B326" s="214"/>
      <c r="C326" s="47" t="s">
        <v>123</v>
      </c>
      <c r="D326" s="1" t="s">
        <v>86</v>
      </c>
      <c r="E326" s="37">
        <v>9.9999999999999995E-8</v>
      </c>
    </row>
    <row r="327" spans="1:5" ht="16.2" customHeight="1" x14ac:dyDescent="0.25">
      <c r="A327" s="226"/>
      <c r="B327" s="214"/>
      <c r="C327" s="10" t="s">
        <v>48</v>
      </c>
      <c r="D327" s="1" t="s">
        <v>86</v>
      </c>
      <c r="E327" s="37">
        <v>9.9999999999999995E-8</v>
      </c>
    </row>
    <row r="328" spans="1:5" ht="15" customHeight="1" x14ac:dyDescent="0.25">
      <c r="A328" s="226"/>
      <c r="B328" s="214"/>
      <c r="C328" s="10" t="s">
        <v>101</v>
      </c>
      <c r="D328" s="1" t="s">
        <v>86</v>
      </c>
      <c r="E328" s="37">
        <v>9.9999999999999995E-8</v>
      </c>
    </row>
    <row r="329" spans="1:5" ht="17.399999999999999" customHeight="1" x14ac:dyDescent="0.25">
      <c r="A329" s="226"/>
      <c r="B329" s="214"/>
      <c r="C329" s="47" t="s">
        <v>218</v>
      </c>
      <c r="D329" s="1" t="s">
        <v>86</v>
      </c>
      <c r="E329" s="37">
        <v>9.9999999999999995E-8</v>
      </c>
    </row>
    <row r="330" spans="1:5" ht="15" customHeight="1" x14ac:dyDescent="0.25">
      <c r="A330" s="226"/>
      <c r="B330" s="214"/>
      <c r="C330" s="105" t="s">
        <v>167</v>
      </c>
      <c r="D330" s="1" t="s">
        <v>86</v>
      </c>
      <c r="E330" s="37">
        <v>9.9999999999999995E-8</v>
      </c>
    </row>
    <row r="331" spans="1:5" ht="15" customHeight="1" x14ac:dyDescent="0.25">
      <c r="A331" s="239"/>
      <c r="B331" s="214"/>
      <c r="C331" s="83"/>
      <c r="D331" s="84"/>
      <c r="E331" s="85"/>
    </row>
    <row r="332" spans="1:5" ht="15" customHeight="1" x14ac:dyDescent="0.25">
      <c r="A332" s="226" t="s">
        <v>102</v>
      </c>
      <c r="B332" s="248" t="s">
        <v>107</v>
      </c>
      <c r="C332" s="209" t="s">
        <v>10</v>
      </c>
      <c r="D332" s="209"/>
      <c r="E332" s="209"/>
    </row>
    <row r="333" spans="1:5" ht="15" customHeight="1" x14ac:dyDescent="0.25">
      <c r="A333" s="226"/>
      <c r="B333" s="214"/>
      <c r="C333" s="209" t="s">
        <v>11</v>
      </c>
      <c r="D333" s="209"/>
      <c r="E333" s="209"/>
    </row>
    <row r="334" spans="1:5" ht="15" customHeight="1" x14ac:dyDescent="0.25">
      <c r="A334" s="226"/>
      <c r="B334" s="214"/>
      <c r="C334" s="209" t="s">
        <v>12</v>
      </c>
      <c r="D334" s="209"/>
      <c r="E334" s="209"/>
    </row>
    <row r="335" spans="1:5" ht="15" customHeight="1" x14ac:dyDescent="0.25">
      <c r="A335" s="226"/>
      <c r="B335" s="214"/>
      <c r="C335" s="96" t="s">
        <v>92</v>
      </c>
      <c r="D335" s="96" t="s">
        <v>98</v>
      </c>
      <c r="E335" s="173">
        <v>5.5</v>
      </c>
    </row>
    <row r="336" spans="1:5" ht="15" customHeight="1" x14ac:dyDescent="0.25">
      <c r="A336" s="226"/>
      <c r="B336" s="214"/>
      <c r="C336" s="155" t="s">
        <v>169</v>
      </c>
      <c r="D336" s="155" t="s">
        <v>98</v>
      </c>
      <c r="E336" s="173">
        <v>1</v>
      </c>
    </row>
    <row r="337" spans="1:8" ht="24.6" customHeight="1" x14ac:dyDescent="0.25">
      <c r="A337" s="226"/>
      <c r="B337" s="214"/>
      <c r="C337" s="222" t="s">
        <v>13</v>
      </c>
      <c r="D337" s="222"/>
      <c r="E337" s="222"/>
    </row>
    <row r="338" spans="1:8" ht="15" customHeight="1" x14ac:dyDescent="0.25">
      <c r="A338" s="226"/>
      <c r="B338" s="214"/>
      <c r="C338" s="10" t="s">
        <v>78</v>
      </c>
      <c r="D338" s="10" t="s">
        <v>140</v>
      </c>
      <c r="E338" s="180">
        <v>3.4999999999999997E-5</v>
      </c>
    </row>
    <row r="339" spans="1:8" ht="15" customHeight="1" x14ac:dyDescent="0.25">
      <c r="A339" s="226"/>
      <c r="B339" s="214"/>
      <c r="C339" s="10" t="s">
        <v>79</v>
      </c>
      <c r="D339" s="10" t="s">
        <v>140</v>
      </c>
      <c r="E339" s="180">
        <v>3.4999999999999997E-5</v>
      </c>
    </row>
    <row r="340" spans="1:8" ht="15" customHeight="1" x14ac:dyDescent="0.25">
      <c r="A340" s="226"/>
      <c r="B340" s="214"/>
      <c r="C340" s="10" t="s">
        <v>71</v>
      </c>
      <c r="D340" s="10" t="s">
        <v>140</v>
      </c>
      <c r="E340" s="180">
        <v>3.4999999999999997E-5</v>
      </c>
    </row>
    <row r="341" spans="1:8" ht="15" customHeight="1" x14ac:dyDescent="0.25">
      <c r="A341" s="226"/>
      <c r="B341" s="214"/>
      <c r="C341" s="10" t="s">
        <v>80</v>
      </c>
      <c r="D341" s="10" t="s">
        <v>77</v>
      </c>
      <c r="E341" s="180">
        <v>3.4999999999999997E-5</v>
      </c>
    </row>
    <row r="342" spans="1:8" ht="15" customHeight="1" x14ac:dyDescent="0.25">
      <c r="A342" s="226"/>
      <c r="B342" s="214"/>
      <c r="C342" s="10" t="s">
        <v>100</v>
      </c>
      <c r="D342" s="10" t="s">
        <v>77</v>
      </c>
      <c r="E342" s="180">
        <v>8.4499999999999992E-3</v>
      </c>
    </row>
    <row r="343" spans="1:8" ht="15" customHeight="1" x14ac:dyDescent="0.25">
      <c r="A343" s="226"/>
      <c r="B343" s="214"/>
      <c r="C343" s="204" t="s">
        <v>14</v>
      </c>
      <c r="D343" s="204"/>
      <c r="E343" s="204"/>
    </row>
    <row r="344" spans="1:8" ht="15" customHeight="1" x14ac:dyDescent="0.25">
      <c r="A344" s="226"/>
      <c r="B344" s="214"/>
      <c r="C344" s="72"/>
      <c r="D344" s="72"/>
      <c r="E344" s="6"/>
    </row>
    <row r="345" spans="1:8" ht="15" customHeight="1" x14ac:dyDescent="0.25">
      <c r="A345" s="226"/>
      <c r="B345" s="214"/>
      <c r="C345" s="224" t="s">
        <v>15</v>
      </c>
      <c r="D345" s="224"/>
      <c r="E345" s="224"/>
    </row>
    <row r="346" spans="1:8" ht="15" customHeight="1" x14ac:dyDescent="0.25">
      <c r="A346" s="226"/>
      <c r="B346" s="214"/>
      <c r="C346" s="224" t="s">
        <v>16</v>
      </c>
      <c r="D346" s="224"/>
      <c r="E346" s="224"/>
    </row>
    <row r="347" spans="1:8" ht="15" customHeight="1" x14ac:dyDescent="0.25">
      <c r="A347" s="226"/>
      <c r="B347" s="214"/>
      <c r="C347" s="93" t="s">
        <v>17</v>
      </c>
      <c r="D347" s="93" t="s">
        <v>18</v>
      </c>
      <c r="E347" s="184">
        <f>0.0094-0.0055</f>
        <v>3.9000000000000007E-3</v>
      </c>
      <c r="H347" s="45"/>
    </row>
    <row r="348" spans="1:8" ht="15" customHeight="1" x14ac:dyDescent="0.25">
      <c r="A348" s="226"/>
      <c r="B348" s="214"/>
      <c r="C348" s="93" t="s">
        <v>19</v>
      </c>
      <c r="D348" s="93" t="s">
        <v>20</v>
      </c>
      <c r="E348" s="186">
        <v>5.0000000000000002E-5</v>
      </c>
      <c r="H348" s="45"/>
    </row>
    <row r="349" spans="1:8" ht="15" customHeight="1" x14ac:dyDescent="0.25">
      <c r="A349" s="226"/>
      <c r="B349" s="214"/>
      <c r="C349" s="93" t="s">
        <v>21</v>
      </c>
      <c r="D349" s="99" t="s">
        <v>60</v>
      </c>
      <c r="E349" s="184">
        <v>0</v>
      </c>
      <c r="H349" s="45"/>
    </row>
    <row r="350" spans="1:8" ht="15" customHeight="1" x14ac:dyDescent="0.25">
      <c r="A350" s="226"/>
      <c r="B350" s="214"/>
      <c r="C350" s="93" t="s">
        <v>22</v>
      </c>
      <c r="D350" s="99" t="s">
        <v>60</v>
      </c>
      <c r="E350" s="184">
        <v>2.0000000000000001E-4</v>
      </c>
      <c r="H350" s="45"/>
    </row>
    <row r="351" spans="1:8" ht="15" customHeight="1" x14ac:dyDescent="0.25">
      <c r="A351" s="226"/>
      <c r="B351" s="214"/>
      <c r="C351" s="93" t="s">
        <v>23</v>
      </c>
      <c r="D351" s="99" t="s">
        <v>60</v>
      </c>
      <c r="E351" s="184">
        <v>2.0000000000000001E-4</v>
      </c>
      <c r="H351" s="45"/>
    </row>
    <row r="352" spans="1:8" ht="15" customHeight="1" x14ac:dyDescent="0.25">
      <c r="A352" s="226"/>
      <c r="B352" s="214"/>
      <c r="C352" s="122" t="s">
        <v>137</v>
      </c>
      <c r="D352" s="159" t="s">
        <v>139</v>
      </c>
      <c r="E352" s="119">
        <v>9.9999999999999995E-8</v>
      </c>
      <c r="H352" s="45"/>
    </row>
    <row r="353" spans="1:8" ht="15" customHeight="1" x14ac:dyDescent="0.25">
      <c r="A353" s="226"/>
      <c r="B353" s="214"/>
      <c r="C353" s="120" t="s">
        <v>138</v>
      </c>
      <c r="D353" s="99" t="s">
        <v>139</v>
      </c>
      <c r="E353" s="119">
        <v>9.9999999999999995E-8</v>
      </c>
      <c r="H353" s="45"/>
    </row>
    <row r="354" spans="1:8" ht="15" customHeight="1" x14ac:dyDescent="0.25">
      <c r="A354" s="226"/>
      <c r="B354" s="214"/>
      <c r="C354" s="117" t="s">
        <v>148</v>
      </c>
      <c r="D354" s="99" t="s">
        <v>139</v>
      </c>
      <c r="E354" s="119">
        <v>0</v>
      </c>
      <c r="H354" s="45"/>
    </row>
    <row r="355" spans="1:8" ht="30" customHeight="1" x14ac:dyDescent="0.25">
      <c r="A355" s="226"/>
      <c r="B355" s="214"/>
      <c r="C355" s="205" t="s">
        <v>61</v>
      </c>
      <c r="D355" s="206"/>
      <c r="E355" s="207"/>
    </row>
    <row r="356" spans="1:8" ht="16.2" customHeight="1" x14ac:dyDescent="0.25">
      <c r="A356" s="226"/>
      <c r="B356" s="214"/>
      <c r="C356" s="99" t="s">
        <v>24</v>
      </c>
      <c r="D356" s="92"/>
      <c r="E356" s="189">
        <f>SUM(E357:E368)</f>
        <v>1.1999999999999999E-6</v>
      </c>
    </row>
    <row r="357" spans="1:8" ht="27.6" x14ac:dyDescent="0.25">
      <c r="A357" s="226"/>
      <c r="B357" s="214"/>
      <c r="C357" s="52" t="s">
        <v>214</v>
      </c>
      <c r="D357" s="93" t="s">
        <v>139</v>
      </c>
      <c r="E357" s="156">
        <v>9.9999999999999995E-8</v>
      </c>
    </row>
    <row r="358" spans="1:8" ht="28.95" customHeight="1" x14ac:dyDescent="0.25">
      <c r="A358" s="226"/>
      <c r="B358" s="214"/>
      <c r="C358" s="52" t="s">
        <v>112</v>
      </c>
      <c r="D358" s="93" t="s">
        <v>139</v>
      </c>
      <c r="E358" s="156">
        <v>9.9999999999999995E-8</v>
      </c>
    </row>
    <row r="359" spans="1:8" ht="30" customHeight="1" x14ac:dyDescent="0.25">
      <c r="A359" s="226"/>
      <c r="B359" s="214"/>
      <c r="C359" s="52" t="s">
        <v>113</v>
      </c>
      <c r="D359" s="93" t="s">
        <v>139</v>
      </c>
      <c r="E359" s="156">
        <v>9.9999999999999995E-8</v>
      </c>
    </row>
    <row r="360" spans="1:8" ht="21.6" customHeight="1" x14ac:dyDescent="0.25">
      <c r="A360" s="226"/>
      <c r="B360" s="214"/>
      <c r="C360" s="52" t="s">
        <v>43</v>
      </c>
      <c r="D360" s="93" t="s">
        <v>139</v>
      </c>
      <c r="E360" s="156">
        <v>9.9999999999999995E-8</v>
      </c>
    </row>
    <row r="361" spans="1:8" ht="15" customHeight="1" x14ac:dyDescent="0.25">
      <c r="A361" s="226"/>
      <c r="B361" s="214"/>
      <c r="C361" s="53" t="s">
        <v>63</v>
      </c>
      <c r="D361" s="93" t="s">
        <v>139</v>
      </c>
      <c r="E361" s="156">
        <v>9.9999999999999995E-8</v>
      </c>
    </row>
    <row r="362" spans="1:8" ht="21" customHeight="1" x14ac:dyDescent="0.25">
      <c r="A362" s="226"/>
      <c r="B362" s="214"/>
      <c r="C362" s="52" t="s">
        <v>215</v>
      </c>
      <c r="D362" s="93" t="s">
        <v>139</v>
      </c>
      <c r="E362" s="156">
        <v>9.9999999999999995E-8</v>
      </c>
    </row>
    <row r="363" spans="1:8" ht="18" customHeight="1" x14ac:dyDescent="0.25">
      <c r="A363" s="226"/>
      <c r="B363" s="214"/>
      <c r="C363" s="52" t="s">
        <v>219</v>
      </c>
      <c r="D363" s="93" t="s">
        <v>139</v>
      </c>
      <c r="E363" s="156">
        <v>9.9999999999999995E-8</v>
      </c>
    </row>
    <row r="364" spans="1:8" ht="19.8" customHeight="1" x14ac:dyDescent="0.25">
      <c r="A364" s="226"/>
      <c r="B364" s="214"/>
      <c r="C364" s="47" t="s">
        <v>111</v>
      </c>
      <c r="D364" s="93" t="s">
        <v>139</v>
      </c>
      <c r="E364" s="156">
        <v>9.9999999999999995E-8</v>
      </c>
    </row>
    <row r="365" spans="1:8" ht="15" customHeight="1" x14ac:dyDescent="0.25">
      <c r="A365" s="226"/>
      <c r="B365" s="214"/>
      <c r="C365" s="105" t="s">
        <v>220</v>
      </c>
      <c r="D365" s="93" t="s">
        <v>139</v>
      </c>
      <c r="E365" s="156">
        <v>9.9999999999999995E-8</v>
      </c>
    </row>
    <row r="366" spans="1:8" ht="15" customHeight="1" x14ac:dyDescent="0.25">
      <c r="A366" s="226"/>
      <c r="B366" s="214"/>
      <c r="C366" s="104" t="s">
        <v>149</v>
      </c>
      <c r="D366" s="93" t="s">
        <v>139</v>
      </c>
      <c r="E366" s="156">
        <v>9.9999999999999995E-8</v>
      </c>
    </row>
    <row r="367" spans="1:8" ht="15" customHeight="1" x14ac:dyDescent="0.25">
      <c r="A367" s="226"/>
      <c r="B367" s="214"/>
      <c r="C367" s="47" t="s">
        <v>160</v>
      </c>
      <c r="D367" s="93" t="s">
        <v>139</v>
      </c>
      <c r="E367" s="156">
        <v>9.9999999999999995E-8</v>
      </c>
    </row>
    <row r="368" spans="1:8" ht="30.6" customHeight="1" x14ac:dyDescent="0.25">
      <c r="A368" s="226"/>
      <c r="B368" s="214"/>
      <c r="C368" s="111" t="s">
        <v>161</v>
      </c>
      <c r="D368" s="93" t="s">
        <v>139</v>
      </c>
      <c r="E368" s="156">
        <v>9.9999999999999995E-8</v>
      </c>
    </row>
    <row r="369" spans="1:5" ht="15" customHeight="1" x14ac:dyDescent="0.25">
      <c r="A369" s="226"/>
      <c r="B369" s="214"/>
      <c r="C369" s="1"/>
      <c r="D369" s="7"/>
      <c r="E369" s="183"/>
    </row>
    <row r="370" spans="1:5" ht="15" customHeight="1" x14ac:dyDescent="0.25">
      <c r="A370" s="226"/>
      <c r="B370" s="214"/>
      <c r="C370" s="204" t="s">
        <v>25</v>
      </c>
      <c r="D370" s="204"/>
      <c r="E370" s="204"/>
    </row>
    <row r="371" spans="1:5" ht="15" customHeight="1" x14ac:dyDescent="0.25">
      <c r="A371" s="226"/>
      <c r="B371" s="214"/>
      <c r="C371" s="1" t="s">
        <v>81</v>
      </c>
      <c r="D371" s="7" t="s">
        <v>27</v>
      </c>
      <c r="E371" s="26">
        <v>2.7799999999999998E-2</v>
      </c>
    </row>
    <row r="372" spans="1:5" ht="15" customHeight="1" x14ac:dyDescent="0.25">
      <c r="A372" s="226"/>
      <c r="B372" s="214"/>
      <c r="C372" s="1" t="s">
        <v>26</v>
      </c>
      <c r="D372" s="70" t="s">
        <v>76</v>
      </c>
      <c r="E372" s="63">
        <v>0</v>
      </c>
    </row>
    <row r="373" spans="1:5" ht="15" customHeight="1" x14ac:dyDescent="0.25">
      <c r="A373" s="226"/>
      <c r="B373" s="214"/>
      <c r="C373" s="209" t="s">
        <v>28</v>
      </c>
      <c r="D373" s="209"/>
      <c r="E373" s="209"/>
    </row>
    <row r="374" spans="1:5" ht="15" customHeight="1" x14ac:dyDescent="0.25">
      <c r="A374" s="226"/>
      <c r="B374" s="214"/>
      <c r="C374" s="93" t="s">
        <v>29</v>
      </c>
      <c r="D374" s="22" t="s">
        <v>30</v>
      </c>
      <c r="E374" s="9">
        <v>2.7799999999999998E-2</v>
      </c>
    </row>
    <row r="375" spans="1:5" ht="15" customHeight="1" x14ac:dyDescent="0.25">
      <c r="A375" s="226"/>
      <c r="B375" s="214"/>
      <c r="C375" s="93" t="s">
        <v>82</v>
      </c>
      <c r="D375" s="22" t="s">
        <v>30</v>
      </c>
      <c r="E375" s="9">
        <v>2.7799999999999998E-2</v>
      </c>
    </row>
    <row r="376" spans="1:5" ht="15" customHeight="1" x14ac:dyDescent="0.25">
      <c r="A376" s="226"/>
      <c r="B376" s="214"/>
      <c r="C376" s="93" t="s">
        <v>31</v>
      </c>
      <c r="D376" s="22" t="s">
        <v>30</v>
      </c>
      <c r="E376" s="9">
        <v>2.7799999999999998E-2</v>
      </c>
    </row>
    <row r="377" spans="1:5" ht="15" customHeight="1" x14ac:dyDescent="0.25">
      <c r="A377" s="226"/>
      <c r="B377" s="214"/>
      <c r="C377" s="209" t="s">
        <v>32</v>
      </c>
      <c r="D377" s="209"/>
      <c r="E377" s="209"/>
    </row>
    <row r="378" spans="1:5" ht="15" customHeight="1" x14ac:dyDescent="0.25">
      <c r="A378" s="226"/>
      <c r="B378" s="214"/>
      <c r="C378" s="125" t="s">
        <v>83</v>
      </c>
      <c r="D378" s="96"/>
      <c r="E378" s="27">
        <v>2.7799999999999998E-2</v>
      </c>
    </row>
    <row r="379" spans="1:5" ht="15" customHeight="1" x14ac:dyDescent="0.25">
      <c r="A379" s="226"/>
      <c r="B379" s="214"/>
      <c r="C379" s="125" t="s">
        <v>84</v>
      </c>
      <c r="D379" s="96"/>
      <c r="E379" s="28">
        <v>0</v>
      </c>
    </row>
    <row r="380" spans="1:5" ht="15" customHeight="1" x14ac:dyDescent="0.25">
      <c r="A380" s="226"/>
      <c r="B380" s="214"/>
      <c r="C380" s="204" t="s">
        <v>33</v>
      </c>
      <c r="D380" s="204"/>
      <c r="E380" s="204"/>
    </row>
    <row r="381" spans="1:5" ht="15" customHeight="1" x14ac:dyDescent="0.25">
      <c r="A381" s="226"/>
      <c r="B381" s="214"/>
      <c r="C381" s="93" t="s">
        <v>34</v>
      </c>
      <c r="D381" s="8" t="s">
        <v>35</v>
      </c>
      <c r="E381" s="13">
        <v>25</v>
      </c>
    </row>
    <row r="382" spans="1:5" ht="15" customHeight="1" x14ac:dyDescent="0.25">
      <c r="A382" s="226"/>
      <c r="B382" s="214"/>
      <c r="C382" s="209" t="s">
        <v>36</v>
      </c>
      <c r="D382" s="209"/>
      <c r="E382" s="209"/>
    </row>
    <row r="383" spans="1:5" ht="15" customHeight="1" x14ac:dyDescent="0.25">
      <c r="A383" s="226"/>
      <c r="B383" s="214"/>
      <c r="C383" s="7" t="s">
        <v>37</v>
      </c>
      <c r="D383" s="92"/>
      <c r="E383" s="198">
        <f>SUM(E384:E394)</f>
        <v>1.1000000000000001E-6</v>
      </c>
    </row>
    <row r="384" spans="1:5" ht="40.799999999999997" customHeight="1" x14ac:dyDescent="0.25">
      <c r="A384" s="226"/>
      <c r="B384" s="214"/>
      <c r="C384" s="47" t="s">
        <v>85</v>
      </c>
      <c r="D384" s="1" t="s">
        <v>86</v>
      </c>
      <c r="E384" s="37">
        <v>9.9999999999999995E-8</v>
      </c>
    </row>
    <row r="385" spans="1:5" ht="15" customHeight="1" x14ac:dyDescent="0.25">
      <c r="A385" s="226"/>
      <c r="B385" s="214"/>
      <c r="C385" s="47" t="s">
        <v>46</v>
      </c>
      <c r="D385" s="1" t="s">
        <v>86</v>
      </c>
      <c r="E385" s="37">
        <v>9.9999999999999995E-8</v>
      </c>
    </row>
    <row r="386" spans="1:5" ht="15" customHeight="1" x14ac:dyDescent="0.25">
      <c r="A386" s="226"/>
      <c r="B386" s="214"/>
      <c r="C386" s="105" t="s">
        <v>162</v>
      </c>
      <c r="D386" s="1" t="s">
        <v>86</v>
      </c>
      <c r="E386" s="37">
        <v>9.9999999999999995E-8</v>
      </c>
    </row>
    <row r="387" spans="1:5" ht="15" customHeight="1" x14ac:dyDescent="0.25">
      <c r="A387" s="226"/>
      <c r="B387" s="214"/>
      <c r="C387" s="47" t="s">
        <v>216</v>
      </c>
      <c r="D387" s="1" t="s">
        <v>86</v>
      </c>
      <c r="E387" s="37">
        <v>9.9999999999999995E-8</v>
      </c>
    </row>
    <row r="388" spans="1:5" ht="31.8" customHeight="1" x14ac:dyDescent="0.25">
      <c r="A388" s="226"/>
      <c r="B388" s="214"/>
      <c r="C388" s="152" t="s">
        <v>170</v>
      </c>
      <c r="D388" s="1" t="s">
        <v>86</v>
      </c>
      <c r="E388" s="37">
        <v>9.9999999999999995E-8</v>
      </c>
    </row>
    <row r="389" spans="1:5" ht="15" customHeight="1" x14ac:dyDescent="0.25">
      <c r="A389" s="226"/>
      <c r="B389" s="214"/>
      <c r="C389" s="115" t="s">
        <v>217</v>
      </c>
      <c r="D389" s="1" t="s">
        <v>86</v>
      </c>
      <c r="E389" s="37">
        <v>9.9999999999999995E-8</v>
      </c>
    </row>
    <row r="390" spans="1:5" ht="15" customHeight="1" x14ac:dyDescent="0.25">
      <c r="A390" s="226"/>
      <c r="B390" s="214"/>
      <c r="C390" s="47" t="s">
        <v>123</v>
      </c>
      <c r="D390" s="1" t="s">
        <v>86</v>
      </c>
      <c r="E390" s="37">
        <v>9.9999999999999995E-8</v>
      </c>
    </row>
    <row r="391" spans="1:5" ht="18.600000000000001" customHeight="1" x14ac:dyDescent="0.25">
      <c r="A391" s="226"/>
      <c r="B391" s="214"/>
      <c r="C391" s="10" t="s">
        <v>48</v>
      </c>
      <c r="D391" s="1" t="s">
        <v>86</v>
      </c>
      <c r="E391" s="37">
        <v>9.9999999999999995E-8</v>
      </c>
    </row>
    <row r="392" spans="1:5" ht="19.2" customHeight="1" x14ac:dyDescent="0.25">
      <c r="A392" s="226"/>
      <c r="B392" s="214"/>
      <c r="C392" s="10" t="s">
        <v>101</v>
      </c>
      <c r="D392" s="1" t="s">
        <v>86</v>
      </c>
      <c r="E392" s="37">
        <v>9.9999999999999995E-8</v>
      </c>
    </row>
    <row r="393" spans="1:5" ht="15" customHeight="1" x14ac:dyDescent="0.25">
      <c r="A393" s="226"/>
      <c r="B393" s="214"/>
      <c r="C393" s="105" t="s">
        <v>218</v>
      </c>
      <c r="D393" s="1" t="s">
        <v>86</v>
      </c>
      <c r="E393" s="37">
        <v>9.9999999999999995E-8</v>
      </c>
    </row>
    <row r="394" spans="1:5" ht="13.8" x14ac:dyDescent="0.25">
      <c r="A394" s="226"/>
      <c r="B394" s="214"/>
      <c r="C394" s="105" t="s">
        <v>167</v>
      </c>
      <c r="D394" s="1" t="s">
        <v>86</v>
      </c>
      <c r="E394" s="37">
        <v>9.9999999999999995E-8</v>
      </c>
    </row>
    <row r="395" spans="1:5" ht="15" customHeight="1" thickBot="1" x14ac:dyDescent="0.3">
      <c r="A395" s="227"/>
      <c r="B395" s="215"/>
      <c r="C395" s="35"/>
      <c r="D395" s="31"/>
      <c r="E395" s="34"/>
    </row>
    <row r="396" spans="1:5" ht="15" customHeight="1" x14ac:dyDescent="0.25">
      <c r="A396" s="225" t="s">
        <v>189</v>
      </c>
      <c r="B396" s="214" t="s">
        <v>108</v>
      </c>
      <c r="C396" s="228" t="s">
        <v>10</v>
      </c>
      <c r="D396" s="228"/>
      <c r="E396" s="228"/>
    </row>
    <row r="397" spans="1:5" ht="15" customHeight="1" x14ac:dyDescent="0.25">
      <c r="A397" s="226"/>
      <c r="B397" s="214"/>
      <c r="C397" s="209" t="s">
        <v>11</v>
      </c>
      <c r="D397" s="209"/>
      <c r="E397" s="209"/>
    </row>
    <row r="398" spans="1:5" ht="15" customHeight="1" x14ac:dyDescent="0.25">
      <c r="A398" s="226"/>
      <c r="B398" s="214"/>
      <c r="C398" s="209" t="s">
        <v>12</v>
      </c>
      <c r="D398" s="209"/>
      <c r="E398" s="209"/>
    </row>
    <row r="399" spans="1:5" ht="15" customHeight="1" x14ac:dyDescent="0.25">
      <c r="A399" s="226"/>
      <c r="B399" s="214"/>
      <c r="C399" s="96" t="s">
        <v>92</v>
      </c>
      <c r="D399" s="96" t="s">
        <v>98</v>
      </c>
      <c r="E399" s="173">
        <v>3</v>
      </c>
    </row>
    <row r="400" spans="1:5" ht="15" customHeight="1" x14ac:dyDescent="0.25">
      <c r="A400" s="226"/>
      <c r="B400" s="214"/>
      <c r="C400" s="155" t="s">
        <v>169</v>
      </c>
      <c r="D400" s="155" t="s">
        <v>98</v>
      </c>
      <c r="E400" s="173">
        <v>0.5</v>
      </c>
    </row>
    <row r="401" spans="1:8" ht="28.2" customHeight="1" x14ac:dyDescent="0.25">
      <c r="A401" s="226"/>
      <c r="B401" s="214"/>
      <c r="C401" s="222" t="s">
        <v>13</v>
      </c>
      <c r="D401" s="222"/>
      <c r="E401" s="222"/>
    </row>
    <row r="402" spans="1:8" ht="15" customHeight="1" x14ac:dyDescent="0.25">
      <c r="A402" s="226"/>
      <c r="B402" s="214"/>
      <c r="C402" s="10" t="s">
        <v>78</v>
      </c>
      <c r="D402" s="10" t="s">
        <v>140</v>
      </c>
      <c r="E402" s="180">
        <v>7.7999999999999999E-5</v>
      </c>
      <c r="H402" s="44"/>
    </row>
    <row r="403" spans="1:8" ht="15" customHeight="1" x14ac:dyDescent="0.25">
      <c r="A403" s="226"/>
      <c r="B403" s="214"/>
      <c r="C403" s="10" t="s">
        <v>79</v>
      </c>
      <c r="D403" s="10" t="s">
        <v>140</v>
      </c>
      <c r="E403" s="180">
        <v>7.7999999999999999E-5</v>
      </c>
      <c r="H403" s="44"/>
    </row>
    <row r="404" spans="1:8" ht="15" customHeight="1" x14ac:dyDescent="0.25">
      <c r="A404" s="226"/>
      <c r="B404" s="214"/>
      <c r="C404" s="10" t="s">
        <v>71</v>
      </c>
      <c r="D404" s="10" t="s">
        <v>140</v>
      </c>
      <c r="E404" s="180">
        <v>7.7999999999999999E-5</v>
      </c>
      <c r="H404" s="44"/>
    </row>
    <row r="405" spans="1:8" ht="15" customHeight="1" x14ac:dyDescent="0.25">
      <c r="A405" s="226"/>
      <c r="B405" s="214"/>
      <c r="C405" s="10" t="s">
        <v>80</v>
      </c>
      <c r="D405" s="10" t="s">
        <v>77</v>
      </c>
      <c r="E405" s="180">
        <v>4.6900000000000002E-4</v>
      </c>
      <c r="H405" s="44"/>
    </row>
    <row r="406" spans="1:8" ht="15" customHeight="1" x14ac:dyDescent="0.25">
      <c r="A406" s="226"/>
      <c r="B406" s="214"/>
      <c r="C406" s="10" t="s">
        <v>100</v>
      </c>
      <c r="D406" s="10" t="s">
        <v>77</v>
      </c>
      <c r="E406" s="180">
        <v>5.5560000000000002E-3</v>
      </c>
      <c r="H406" s="44"/>
    </row>
    <row r="407" spans="1:8" ht="15" customHeight="1" x14ac:dyDescent="0.25">
      <c r="A407" s="226"/>
      <c r="B407" s="214"/>
      <c r="C407" s="204" t="s">
        <v>14</v>
      </c>
      <c r="D407" s="204"/>
      <c r="E407" s="204"/>
    </row>
    <row r="408" spans="1:8" ht="15" customHeight="1" x14ac:dyDescent="0.25">
      <c r="A408" s="226"/>
      <c r="B408" s="214"/>
      <c r="C408" s="32"/>
      <c r="D408" s="32"/>
      <c r="E408" s="6"/>
    </row>
    <row r="409" spans="1:8" ht="15" customHeight="1" x14ac:dyDescent="0.25">
      <c r="A409" s="226"/>
      <c r="B409" s="214"/>
      <c r="C409" s="32"/>
      <c r="D409" s="32"/>
      <c r="E409" s="6"/>
    </row>
    <row r="410" spans="1:8" ht="15" customHeight="1" x14ac:dyDescent="0.25">
      <c r="A410" s="226"/>
      <c r="B410" s="214"/>
      <c r="C410" s="224" t="s">
        <v>15</v>
      </c>
      <c r="D410" s="224"/>
      <c r="E410" s="224"/>
    </row>
    <row r="411" spans="1:8" ht="15" customHeight="1" x14ac:dyDescent="0.25">
      <c r="A411" s="226"/>
      <c r="B411" s="214"/>
      <c r="C411" s="224" t="s">
        <v>16</v>
      </c>
      <c r="D411" s="224"/>
      <c r="E411" s="224"/>
    </row>
    <row r="412" spans="1:8" ht="15" customHeight="1" x14ac:dyDescent="0.25">
      <c r="A412" s="226"/>
      <c r="B412" s="214"/>
      <c r="C412" s="93" t="s">
        <v>17</v>
      </c>
      <c r="D412" s="93" t="s">
        <v>18</v>
      </c>
      <c r="E412" s="9">
        <v>4.5409999999999999E-3</v>
      </c>
      <c r="H412" s="45"/>
    </row>
    <row r="413" spans="1:8" ht="15" customHeight="1" x14ac:dyDescent="0.25">
      <c r="A413" s="226"/>
      <c r="B413" s="214"/>
      <c r="C413" s="93" t="s">
        <v>19</v>
      </c>
      <c r="D413" s="93" t="s">
        <v>20</v>
      </c>
      <c r="E413" s="9">
        <v>4.5000000000000003E-5</v>
      </c>
      <c r="H413" s="45"/>
    </row>
    <row r="414" spans="1:8" ht="15" customHeight="1" x14ac:dyDescent="0.25">
      <c r="A414" s="226"/>
      <c r="B414" s="214"/>
      <c r="C414" s="93" t="s">
        <v>21</v>
      </c>
      <c r="D414" s="99" t="s">
        <v>60</v>
      </c>
      <c r="E414" s="184">
        <v>0</v>
      </c>
      <c r="H414" s="45"/>
    </row>
    <row r="415" spans="1:8" ht="15" customHeight="1" x14ac:dyDescent="0.25">
      <c r="A415" s="226"/>
      <c r="B415" s="214"/>
      <c r="C415" s="93" t="s">
        <v>22</v>
      </c>
      <c r="D415" s="99" t="s">
        <v>60</v>
      </c>
      <c r="E415" s="9">
        <v>7.7000000000000001E-5</v>
      </c>
      <c r="H415" s="45"/>
    </row>
    <row r="416" spans="1:8" ht="15" customHeight="1" x14ac:dyDescent="0.25">
      <c r="A416" s="226"/>
      <c r="B416" s="214"/>
      <c r="C416" s="93" t="s">
        <v>23</v>
      </c>
      <c r="D416" s="99" t="s">
        <v>60</v>
      </c>
      <c r="E416" s="9">
        <v>7.7000000000000001E-5</v>
      </c>
      <c r="H416" s="45"/>
    </row>
    <row r="417" spans="1:8" ht="15" customHeight="1" x14ac:dyDescent="0.25">
      <c r="A417" s="226"/>
      <c r="B417" s="214"/>
      <c r="C417" s="122" t="s">
        <v>137</v>
      </c>
      <c r="D417" s="159" t="s">
        <v>139</v>
      </c>
      <c r="E417" s="62">
        <v>4.0000000000000001E-8</v>
      </c>
      <c r="H417" s="45"/>
    </row>
    <row r="418" spans="1:8" ht="15" customHeight="1" x14ac:dyDescent="0.25">
      <c r="A418" s="226"/>
      <c r="B418" s="214"/>
      <c r="C418" s="116" t="s">
        <v>138</v>
      </c>
      <c r="D418" s="99" t="s">
        <v>139</v>
      </c>
      <c r="E418" s="62">
        <v>4.0000000000000001E-8</v>
      </c>
      <c r="H418" s="45"/>
    </row>
    <row r="419" spans="1:8" ht="15" customHeight="1" x14ac:dyDescent="0.25">
      <c r="A419" s="226"/>
      <c r="B419" s="214"/>
      <c r="C419" s="117" t="s">
        <v>148</v>
      </c>
      <c r="D419" s="99" t="s">
        <v>139</v>
      </c>
      <c r="E419" s="9">
        <v>0</v>
      </c>
      <c r="H419" s="45"/>
    </row>
    <row r="420" spans="1:8" ht="29.4" customHeight="1" x14ac:dyDescent="0.25">
      <c r="A420" s="226"/>
      <c r="B420" s="214"/>
      <c r="C420" s="205" t="s">
        <v>61</v>
      </c>
      <c r="D420" s="206"/>
      <c r="E420" s="207"/>
    </row>
    <row r="421" spans="1:8" ht="15.6" customHeight="1" x14ac:dyDescent="0.25">
      <c r="A421" s="226"/>
      <c r="B421" s="214"/>
      <c r="C421" s="94" t="s">
        <v>24</v>
      </c>
      <c r="D421" s="91"/>
      <c r="E421" s="185">
        <f>SUM(E422:E434)</f>
        <v>5.2E-7</v>
      </c>
    </row>
    <row r="422" spans="1:8" ht="25.8" customHeight="1" x14ac:dyDescent="0.25">
      <c r="A422" s="226"/>
      <c r="B422" s="214"/>
      <c r="C422" s="52" t="s">
        <v>214</v>
      </c>
      <c r="D422" s="93" t="s">
        <v>139</v>
      </c>
      <c r="E422" s="61">
        <v>4.0000000000000001E-8</v>
      </c>
    </row>
    <row r="423" spans="1:8" ht="29.4" customHeight="1" x14ac:dyDescent="0.25">
      <c r="A423" s="226"/>
      <c r="B423" s="214"/>
      <c r="C423" s="52" t="s">
        <v>112</v>
      </c>
      <c r="D423" s="93" t="s">
        <v>139</v>
      </c>
      <c r="E423" s="61">
        <v>4.0000000000000001E-8</v>
      </c>
    </row>
    <row r="424" spans="1:8" ht="30.6" customHeight="1" x14ac:dyDescent="0.25">
      <c r="A424" s="226"/>
      <c r="B424" s="214"/>
      <c r="C424" s="52" t="s">
        <v>113</v>
      </c>
      <c r="D424" s="93" t="s">
        <v>139</v>
      </c>
      <c r="E424" s="61">
        <v>4.0000000000000001E-8</v>
      </c>
    </row>
    <row r="425" spans="1:8" ht="15" customHeight="1" x14ac:dyDescent="0.25">
      <c r="A425" s="226"/>
      <c r="B425" s="214"/>
      <c r="C425" s="52" t="s">
        <v>43</v>
      </c>
      <c r="D425" s="93" t="s">
        <v>139</v>
      </c>
      <c r="E425" s="61">
        <v>4.0000000000000001E-8</v>
      </c>
    </row>
    <row r="426" spans="1:8" ht="15" customHeight="1" x14ac:dyDescent="0.25">
      <c r="A426" s="226"/>
      <c r="B426" s="214"/>
      <c r="C426" s="53" t="s">
        <v>63</v>
      </c>
      <c r="D426" s="93" t="s">
        <v>139</v>
      </c>
      <c r="E426" s="61">
        <v>4.0000000000000001E-8</v>
      </c>
    </row>
    <row r="427" spans="1:8" ht="16.2" customHeight="1" x14ac:dyDescent="0.25">
      <c r="A427" s="226"/>
      <c r="B427" s="214"/>
      <c r="C427" s="52" t="s">
        <v>215</v>
      </c>
      <c r="D427" s="93" t="s">
        <v>139</v>
      </c>
      <c r="E427" s="61">
        <v>4.0000000000000001E-8</v>
      </c>
    </row>
    <row r="428" spans="1:8" ht="18" customHeight="1" x14ac:dyDescent="0.25">
      <c r="A428" s="226"/>
      <c r="B428" s="214"/>
      <c r="C428" s="53" t="s">
        <v>219</v>
      </c>
      <c r="D428" s="93" t="s">
        <v>139</v>
      </c>
      <c r="E428" s="61">
        <v>4.0000000000000001E-8</v>
      </c>
    </row>
    <row r="429" spans="1:8" ht="15" customHeight="1" x14ac:dyDescent="0.25">
      <c r="A429" s="226"/>
      <c r="B429" s="214"/>
      <c r="C429" s="47" t="s">
        <v>111</v>
      </c>
      <c r="D429" s="93" t="s">
        <v>139</v>
      </c>
      <c r="E429" s="61">
        <v>4.0000000000000001E-8</v>
      </c>
    </row>
    <row r="430" spans="1:8" ht="15" customHeight="1" x14ac:dyDescent="0.25">
      <c r="A430" s="226"/>
      <c r="B430" s="214"/>
      <c r="C430" s="105" t="s">
        <v>220</v>
      </c>
      <c r="D430" s="93" t="s">
        <v>139</v>
      </c>
      <c r="E430" s="61">
        <v>4.0000000000000001E-8</v>
      </c>
    </row>
    <row r="431" spans="1:8" ht="15" customHeight="1" x14ac:dyDescent="0.25">
      <c r="A431" s="226"/>
      <c r="B431" s="214"/>
      <c r="C431" s="104" t="s">
        <v>149</v>
      </c>
      <c r="D431" s="93" t="s">
        <v>139</v>
      </c>
      <c r="E431" s="61">
        <v>4.0000000000000001E-8</v>
      </c>
    </row>
    <row r="432" spans="1:8" ht="15" customHeight="1" x14ac:dyDescent="0.25">
      <c r="A432" s="226"/>
      <c r="B432" s="214"/>
      <c r="C432" s="47" t="s">
        <v>26</v>
      </c>
      <c r="D432" s="93" t="s">
        <v>139</v>
      </c>
      <c r="E432" s="61">
        <v>4.0000000000000001E-8</v>
      </c>
    </row>
    <row r="433" spans="1:5" ht="21" customHeight="1" x14ac:dyDescent="0.25">
      <c r="A433" s="226"/>
      <c r="B433" s="214"/>
      <c r="C433" s="47" t="s">
        <v>160</v>
      </c>
      <c r="D433" s="93" t="s">
        <v>139</v>
      </c>
      <c r="E433" s="61">
        <v>4.0000000000000001E-8</v>
      </c>
    </row>
    <row r="434" spans="1:5" ht="27" customHeight="1" x14ac:dyDescent="0.25">
      <c r="A434" s="226"/>
      <c r="B434" s="214"/>
      <c r="C434" s="111" t="s">
        <v>161</v>
      </c>
      <c r="D434" s="191" t="s">
        <v>139</v>
      </c>
      <c r="E434" s="61">
        <v>4.0000000000000001E-8</v>
      </c>
    </row>
    <row r="435" spans="1:5" ht="15.6" customHeight="1" x14ac:dyDescent="0.25">
      <c r="A435" s="226"/>
      <c r="B435" s="214"/>
      <c r="C435" s="111"/>
      <c r="D435" s="191"/>
      <c r="E435" s="29"/>
    </row>
    <row r="436" spans="1:5" ht="15" customHeight="1" x14ac:dyDescent="0.25">
      <c r="A436" s="226"/>
      <c r="B436" s="214"/>
      <c r="C436" s="1"/>
      <c r="D436" s="7"/>
      <c r="E436" s="183"/>
    </row>
    <row r="437" spans="1:5" ht="15" customHeight="1" x14ac:dyDescent="0.25">
      <c r="A437" s="226"/>
      <c r="B437" s="214"/>
      <c r="C437" s="204" t="s">
        <v>25</v>
      </c>
      <c r="D437" s="204"/>
      <c r="E437" s="204"/>
    </row>
    <row r="438" spans="1:5" ht="15" customHeight="1" x14ac:dyDescent="0.25">
      <c r="A438" s="226"/>
      <c r="B438" s="214"/>
      <c r="C438" s="1" t="s">
        <v>81</v>
      </c>
      <c r="D438" s="7" t="s">
        <v>27</v>
      </c>
      <c r="E438" s="26">
        <v>1.2E-2</v>
      </c>
    </row>
    <row r="439" spans="1:5" ht="15" customHeight="1" x14ac:dyDescent="0.25">
      <c r="A439" s="226"/>
      <c r="B439" s="214"/>
      <c r="C439" s="1" t="s">
        <v>26</v>
      </c>
      <c r="D439" s="41" t="s">
        <v>76</v>
      </c>
      <c r="E439" s="26">
        <v>0</v>
      </c>
    </row>
    <row r="440" spans="1:5" ht="15" customHeight="1" x14ac:dyDescent="0.25">
      <c r="A440" s="226"/>
      <c r="B440" s="214"/>
      <c r="C440" s="209" t="s">
        <v>28</v>
      </c>
      <c r="D440" s="209"/>
      <c r="E440" s="209"/>
    </row>
    <row r="441" spans="1:5" ht="15" customHeight="1" x14ac:dyDescent="0.25">
      <c r="A441" s="226"/>
      <c r="B441" s="214"/>
      <c r="C441" s="93" t="s">
        <v>29</v>
      </c>
      <c r="D441" s="22" t="s">
        <v>30</v>
      </c>
      <c r="E441" s="9">
        <v>1.2E-2</v>
      </c>
    </row>
    <row r="442" spans="1:5" ht="15" customHeight="1" x14ac:dyDescent="0.25">
      <c r="A442" s="226"/>
      <c r="B442" s="214"/>
      <c r="C442" s="93" t="s">
        <v>82</v>
      </c>
      <c r="D442" s="22" t="s">
        <v>30</v>
      </c>
      <c r="E442" s="9">
        <v>1.2E-2</v>
      </c>
    </row>
    <row r="443" spans="1:5" ht="15" customHeight="1" x14ac:dyDescent="0.25">
      <c r="A443" s="226"/>
      <c r="B443" s="214"/>
      <c r="C443" s="93" t="s">
        <v>31</v>
      </c>
      <c r="D443" s="22" t="s">
        <v>30</v>
      </c>
      <c r="E443" s="9">
        <v>1.2E-2</v>
      </c>
    </row>
    <row r="444" spans="1:5" ht="15" customHeight="1" x14ac:dyDescent="0.25">
      <c r="A444" s="226"/>
      <c r="B444" s="214"/>
      <c r="C444" s="209" t="s">
        <v>32</v>
      </c>
      <c r="D444" s="209"/>
      <c r="E444" s="209"/>
    </row>
    <row r="445" spans="1:5" ht="15" customHeight="1" x14ac:dyDescent="0.25">
      <c r="A445" s="226"/>
      <c r="B445" s="214"/>
      <c r="C445" s="125" t="s">
        <v>83</v>
      </c>
      <c r="D445" s="96"/>
      <c r="E445" s="121">
        <v>0</v>
      </c>
    </row>
    <row r="446" spans="1:5" ht="15" customHeight="1" x14ac:dyDescent="0.25">
      <c r="A446" s="226"/>
      <c r="B446" s="214"/>
      <c r="C446" s="125" t="s">
        <v>84</v>
      </c>
      <c r="D446" s="96"/>
      <c r="E446" s="121">
        <v>0</v>
      </c>
    </row>
    <row r="447" spans="1:5" ht="18.600000000000001" customHeight="1" x14ac:dyDescent="0.25">
      <c r="A447" s="226"/>
      <c r="B447" s="214"/>
      <c r="C447" s="204" t="s">
        <v>33</v>
      </c>
      <c r="D447" s="204"/>
      <c r="E447" s="204"/>
    </row>
    <row r="448" spans="1:5" ht="15" customHeight="1" x14ac:dyDescent="0.25">
      <c r="A448" s="226"/>
      <c r="B448" s="214"/>
      <c r="C448" s="93" t="s">
        <v>34</v>
      </c>
      <c r="D448" s="8" t="s">
        <v>35</v>
      </c>
      <c r="E448" s="13">
        <v>25</v>
      </c>
    </row>
    <row r="449" spans="1:5" ht="15" customHeight="1" x14ac:dyDescent="0.25">
      <c r="A449" s="226"/>
      <c r="B449" s="214"/>
      <c r="C449" s="209" t="s">
        <v>36</v>
      </c>
      <c r="D449" s="209"/>
      <c r="E449" s="209"/>
    </row>
    <row r="450" spans="1:5" ht="15" customHeight="1" x14ac:dyDescent="0.25">
      <c r="A450" s="226"/>
      <c r="B450" s="214"/>
      <c r="C450" s="7" t="s">
        <v>37</v>
      </c>
      <c r="D450" s="93"/>
      <c r="E450" s="198">
        <f>SUM(E451:E461)</f>
        <v>4.3999999999999992E-7</v>
      </c>
    </row>
    <row r="451" spans="1:5" ht="41.4" customHeight="1" x14ac:dyDescent="0.25">
      <c r="A451" s="226"/>
      <c r="B451" s="214"/>
      <c r="C451" s="47" t="s">
        <v>85</v>
      </c>
      <c r="D451" s="1" t="s">
        <v>86</v>
      </c>
      <c r="E451" s="62">
        <v>4.0000000000000001E-8</v>
      </c>
    </row>
    <row r="452" spans="1:5" ht="19.8" customHeight="1" x14ac:dyDescent="0.25">
      <c r="A452" s="226"/>
      <c r="B452" s="214"/>
      <c r="C452" s="47" t="s">
        <v>46</v>
      </c>
      <c r="D452" s="1" t="s">
        <v>86</v>
      </c>
      <c r="E452" s="62">
        <v>4.0000000000000001E-8</v>
      </c>
    </row>
    <row r="453" spans="1:5" ht="27.6" x14ac:dyDescent="0.25">
      <c r="A453" s="226"/>
      <c r="B453" s="214"/>
      <c r="C453" s="105" t="s">
        <v>168</v>
      </c>
      <c r="D453" s="1" t="s">
        <v>86</v>
      </c>
      <c r="E453" s="62">
        <v>4.0000000000000001E-8</v>
      </c>
    </row>
    <row r="454" spans="1:5" ht="15" customHeight="1" x14ac:dyDescent="0.25">
      <c r="A454" s="226"/>
      <c r="B454" s="214"/>
      <c r="C454" s="105" t="s">
        <v>162</v>
      </c>
      <c r="D454" s="1" t="s">
        <v>86</v>
      </c>
      <c r="E454" s="62">
        <v>4.0000000000000001E-8</v>
      </c>
    </row>
    <row r="455" spans="1:5" ht="16.8" customHeight="1" x14ac:dyDescent="0.25">
      <c r="A455" s="226"/>
      <c r="B455" s="214"/>
      <c r="C455" s="152" t="s">
        <v>216</v>
      </c>
      <c r="D455" s="1" t="s">
        <v>86</v>
      </c>
      <c r="E455" s="62">
        <v>4.0000000000000001E-8</v>
      </c>
    </row>
    <row r="456" spans="1:5" ht="28.8" customHeight="1" x14ac:dyDescent="0.25">
      <c r="A456" s="226"/>
      <c r="B456" s="214"/>
      <c r="C456" s="152" t="s">
        <v>170</v>
      </c>
      <c r="D456" s="1" t="s">
        <v>86</v>
      </c>
      <c r="E456" s="62">
        <v>4.0000000000000001E-8</v>
      </c>
    </row>
    <row r="457" spans="1:5" ht="15" customHeight="1" x14ac:dyDescent="0.25">
      <c r="A457" s="226"/>
      <c r="B457" s="214"/>
      <c r="C457" s="47" t="s">
        <v>123</v>
      </c>
      <c r="D457" s="1" t="s">
        <v>86</v>
      </c>
      <c r="E457" s="62">
        <v>4.0000000000000001E-8</v>
      </c>
    </row>
    <row r="458" spans="1:5" ht="16.8" customHeight="1" x14ac:dyDescent="0.25">
      <c r="A458" s="226"/>
      <c r="B458" s="214"/>
      <c r="C458" s="10" t="s">
        <v>48</v>
      </c>
      <c r="D458" s="1" t="s">
        <v>86</v>
      </c>
      <c r="E458" s="62">
        <v>4.0000000000000001E-8</v>
      </c>
    </row>
    <row r="459" spans="1:5" ht="17.399999999999999" customHeight="1" x14ac:dyDescent="0.25">
      <c r="A459" s="226"/>
      <c r="B459" s="214"/>
      <c r="C459" s="10" t="s">
        <v>101</v>
      </c>
      <c r="D459" s="1" t="s">
        <v>86</v>
      </c>
      <c r="E459" s="62">
        <v>4.0000000000000001E-8</v>
      </c>
    </row>
    <row r="460" spans="1:5" ht="15" customHeight="1" x14ac:dyDescent="0.25">
      <c r="A460" s="226"/>
      <c r="B460" s="214"/>
      <c r="C460" s="47" t="s">
        <v>218</v>
      </c>
      <c r="D460" s="1" t="s">
        <v>86</v>
      </c>
      <c r="E460" s="62">
        <v>4.0000000000000001E-8</v>
      </c>
    </row>
    <row r="461" spans="1:5" ht="16.8" customHeight="1" x14ac:dyDescent="0.25">
      <c r="A461" s="226"/>
      <c r="B461" s="214"/>
      <c r="C461" s="105" t="s">
        <v>221</v>
      </c>
      <c r="D461" s="1" t="s">
        <v>86</v>
      </c>
      <c r="E461" s="62">
        <v>4.0000000000000001E-8</v>
      </c>
    </row>
    <row r="462" spans="1:5" ht="15" customHeight="1" thickBot="1" x14ac:dyDescent="0.3">
      <c r="A462" s="227"/>
      <c r="B462" s="215"/>
      <c r="C462" s="35"/>
      <c r="D462" s="31"/>
      <c r="E462" s="54"/>
    </row>
    <row r="463" spans="1:5" ht="15" customHeight="1" x14ac:dyDescent="0.25">
      <c r="A463" s="225" t="s">
        <v>190</v>
      </c>
      <c r="B463" s="213" t="s">
        <v>109</v>
      </c>
      <c r="C463" s="228" t="s">
        <v>10</v>
      </c>
      <c r="D463" s="228"/>
      <c r="E463" s="228"/>
    </row>
    <row r="464" spans="1:5" ht="15" customHeight="1" x14ac:dyDescent="0.25">
      <c r="A464" s="226"/>
      <c r="B464" s="214"/>
      <c r="C464" s="209" t="s">
        <v>11</v>
      </c>
      <c r="D464" s="209"/>
      <c r="E464" s="209"/>
    </row>
    <row r="465" spans="1:5" ht="15" customHeight="1" x14ac:dyDescent="0.25">
      <c r="A465" s="226"/>
      <c r="B465" s="214"/>
      <c r="C465" s="209" t="s">
        <v>12</v>
      </c>
      <c r="D465" s="209"/>
      <c r="E465" s="209"/>
    </row>
    <row r="466" spans="1:5" ht="15" customHeight="1" x14ac:dyDescent="0.25">
      <c r="A466" s="226"/>
      <c r="B466" s="214"/>
      <c r="C466" s="148" t="s">
        <v>172</v>
      </c>
      <c r="D466" s="150" t="s">
        <v>98</v>
      </c>
      <c r="E466" s="13">
        <v>2.5</v>
      </c>
    </row>
    <row r="467" spans="1:5" ht="15" customHeight="1" x14ac:dyDescent="0.25">
      <c r="A467" s="226"/>
      <c r="B467" s="214"/>
      <c r="C467" s="148" t="s">
        <v>169</v>
      </c>
      <c r="D467" s="150" t="s">
        <v>98</v>
      </c>
      <c r="E467" s="13">
        <v>1</v>
      </c>
    </row>
    <row r="468" spans="1:5" ht="15" customHeight="1" x14ac:dyDescent="0.25">
      <c r="A468" s="226"/>
      <c r="B468" s="214"/>
      <c r="C468" s="150" t="s">
        <v>171</v>
      </c>
      <c r="D468" s="96" t="s">
        <v>98</v>
      </c>
      <c r="E468" s="173">
        <v>3</v>
      </c>
    </row>
    <row r="469" spans="1:5" ht="26.4" customHeight="1" x14ac:dyDescent="0.25">
      <c r="A469" s="226"/>
      <c r="B469" s="214"/>
      <c r="C469" s="222" t="s">
        <v>13</v>
      </c>
      <c r="D469" s="222"/>
      <c r="E469" s="222"/>
    </row>
    <row r="470" spans="1:5" ht="15" customHeight="1" x14ac:dyDescent="0.25">
      <c r="A470" s="226"/>
      <c r="B470" s="214"/>
      <c r="C470" s="10" t="s">
        <v>78</v>
      </c>
      <c r="D470" s="10" t="s">
        <v>140</v>
      </c>
      <c r="E470" s="180">
        <v>9.7E-5</v>
      </c>
    </row>
    <row r="471" spans="1:5" ht="15" customHeight="1" x14ac:dyDescent="0.25">
      <c r="A471" s="226"/>
      <c r="B471" s="214"/>
      <c r="C471" s="10" t="s">
        <v>79</v>
      </c>
      <c r="D471" s="10" t="s">
        <v>140</v>
      </c>
      <c r="E471" s="180">
        <v>3.1999999999999999E-5</v>
      </c>
    </row>
    <row r="472" spans="1:5" ht="15" customHeight="1" x14ac:dyDescent="0.25">
      <c r="A472" s="226"/>
      <c r="B472" s="214"/>
      <c r="C472" s="10" t="s">
        <v>71</v>
      </c>
      <c r="D472" s="10" t="s">
        <v>140</v>
      </c>
      <c r="E472" s="180">
        <v>9.7E-5</v>
      </c>
    </row>
    <row r="473" spans="1:5" ht="15" customHeight="1" x14ac:dyDescent="0.25">
      <c r="A473" s="226"/>
      <c r="B473" s="214"/>
      <c r="C473" s="10" t="s">
        <v>80</v>
      </c>
      <c r="D473" s="10" t="s">
        <v>77</v>
      </c>
      <c r="E473" s="180">
        <v>3.2299999999999999E-4</v>
      </c>
    </row>
    <row r="474" spans="1:5" ht="15" customHeight="1" x14ac:dyDescent="0.25">
      <c r="A474" s="226"/>
      <c r="B474" s="214"/>
      <c r="C474" s="10" t="s">
        <v>173</v>
      </c>
      <c r="D474" s="10" t="s">
        <v>77</v>
      </c>
      <c r="E474" s="180">
        <v>5.8100000000000003E-4</v>
      </c>
    </row>
    <row r="475" spans="1:5" ht="15" customHeight="1" x14ac:dyDescent="0.25">
      <c r="A475" s="226"/>
      <c r="B475" s="214"/>
      <c r="C475" s="204" t="s">
        <v>14</v>
      </c>
      <c r="D475" s="204"/>
      <c r="E475" s="204"/>
    </row>
    <row r="476" spans="1:5" ht="15" customHeight="1" x14ac:dyDescent="0.25">
      <c r="A476" s="226"/>
      <c r="B476" s="214"/>
      <c r="C476" s="96"/>
      <c r="D476" s="96"/>
      <c r="E476" s="6"/>
    </row>
    <row r="477" spans="1:5" ht="15" customHeight="1" x14ac:dyDescent="0.25">
      <c r="A477" s="226"/>
      <c r="B477" s="214"/>
      <c r="C477" s="224" t="s">
        <v>15</v>
      </c>
      <c r="D477" s="224"/>
      <c r="E477" s="224"/>
    </row>
    <row r="478" spans="1:5" ht="15" customHeight="1" x14ac:dyDescent="0.25">
      <c r="A478" s="226"/>
      <c r="B478" s="214"/>
      <c r="C478" s="224" t="s">
        <v>16</v>
      </c>
      <c r="D478" s="224"/>
      <c r="E478" s="224"/>
    </row>
    <row r="479" spans="1:5" ht="15" customHeight="1" x14ac:dyDescent="0.25">
      <c r="A479" s="226"/>
      <c r="B479" s="214"/>
      <c r="C479" s="93" t="s">
        <v>17</v>
      </c>
      <c r="D479" s="93" t="s">
        <v>18</v>
      </c>
      <c r="E479" s="184">
        <v>0.02</v>
      </c>
    </row>
    <row r="480" spans="1:5" ht="15" customHeight="1" x14ac:dyDescent="0.25">
      <c r="A480" s="226"/>
      <c r="B480" s="214"/>
      <c r="C480" s="93" t="s">
        <v>19</v>
      </c>
      <c r="D480" s="93" t="s">
        <v>20</v>
      </c>
      <c r="E480" s="184">
        <v>2.0000000000000001E-4</v>
      </c>
    </row>
    <row r="481" spans="1:5" ht="15" customHeight="1" x14ac:dyDescent="0.25">
      <c r="A481" s="226"/>
      <c r="B481" s="214"/>
      <c r="C481" s="93" t="s">
        <v>21</v>
      </c>
      <c r="D481" s="99" t="s">
        <v>60</v>
      </c>
      <c r="E481" s="186">
        <v>0</v>
      </c>
    </row>
    <row r="482" spans="1:5" ht="15" customHeight="1" x14ac:dyDescent="0.25">
      <c r="A482" s="226"/>
      <c r="B482" s="214"/>
      <c r="C482" s="93" t="s">
        <v>22</v>
      </c>
      <c r="D482" s="99" t="s">
        <v>60</v>
      </c>
      <c r="E482" s="184">
        <v>8.9999999999999998E-4</v>
      </c>
    </row>
    <row r="483" spans="1:5" ht="15" customHeight="1" x14ac:dyDescent="0.25">
      <c r="A483" s="226"/>
      <c r="B483" s="214"/>
      <c r="C483" s="93" t="s">
        <v>23</v>
      </c>
      <c r="D483" s="99" t="s">
        <v>60</v>
      </c>
      <c r="E483" s="184">
        <v>8.9999999999999998E-4</v>
      </c>
    </row>
    <row r="484" spans="1:5" ht="15" customHeight="1" x14ac:dyDescent="0.25">
      <c r="A484" s="226"/>
      <c r="B484" s="214"/>
      <c r="C484" s="122" t="s">
        <v>137</v>
      </c>
      <c r="D484" s="151" t="s">
        <v>139</v>
      </c>
      <c r="E484" s="37">
        <v>3.9999999999999998E-7</v>
      </c>
    </row>
    <row r="485" spans="1:5" ht="15" customHeight="1" x14ac:dyDescent="0.25">
      <c r="A485" s="226"/>
      <c r="B485" s="214"/>
      <c r="C485" s="116" t="s">
        <v>138</v>
      </c>
      <c r="D485" s="99" t="s">
        <v>139</v>
      </c>
      <c r="E485" s="37">
        <v>3.9999999999999998E-7</v>
      </c>
    </row>
    <row r="486" spans="1:5" ht="15" customHeight="1" x14ac:dyDescent="0.25">
      <c r="A486" s="226"/>
      <c r="B486" s="214"/>
      <c r="C486" s="117" t="s">
        <v>148</v>
      </c>
      <c r="D486" s="99" t="s">
        <v>139</v>
      </c>
      <c r="E486" s="9">
        <v>0</v>
      </c>
    </row>
    <row r="487" spans="1:5" ht="25.8" customHeight="1" x14ac:dyDescent="0.25">
      <c r="A487" s="226"/>
      <c r="B487" s="214"/>
      <c r="C487" s="205" t="s">
        <v>61</v>
      </c>
      <c r="D487" s="206"/>
      <c r="E487" s="207"/>
    </row>
    <row r="488" spans="1:5" ht="16.2" customHeight="1" x14ac:dyDescent="0.25">
      <c r="A488" s="226"/>
      <c r="B488" s="214"/>
      <c r="C488" s="94" t="s">
        <v>24</v>
      </c>
      <c r="D488" s="92"/>
      <c r="E488" s="185">
        <f>SUM(E489:E497)</f>
        <v>3.5999999999999998E-6</v>
      </c>
    </row>
    <row r="489" spans="1:5" ht="24.6" customHeight="1" x14ac:dyDescent="0.25">
      <c r="A489" s="226"/>
      <c r="B489" s="214"/>
      <c r="C489" s="52" t="s">
        <v>214</v>
      </c>
      <c r="D489" s="93" t="s">
        <v>139</v>
      </c>
      <c r="E489" s="156">
        <v>3.9999999999999998E-7</v>
      </c>
    </row>
    <row r="490" spans="1:5" ht="29.4" customHeight="1" x14ac:dyDescent="0.25">
      <c r="A490" s="226"/>
      <c r="B490" s="214"/>
      <c r="C490" s="52" t="s">
        <v>112</v>
      </c>
      <c r="D490" s="93" t="s">
        <v>139</v>
      </c>
      <c r="E490" s="156">
        <v>3.9999999999999998E-7</v>
      </c>
    </row>
    <row r="491" spans="1:5" ht="30" customHeight="1" x14ac:dyDescent="0.25">
      <c r="A491" s="226"/>
      <c r="B491" s="214"/>
      <c r="C491" s="52" t="s">
        <v>113</v>
      </c>
      <c r="D491" s="93" t="s">
        <v>139</v>
      </c>
      <c r="E491" s="156">
        <v>3.9999999999999998E-7</v>
      </c>
    </row>
    <row r="492" spans="1:5" ht="15" customHeight="1" x14ac:dyDescent="0.25">
      <c r="A492" s="226"/>
      <c r="B492" s="214"/>
      <c r="C492" s="52" t="s">
        <v>43</v>
      </c>
      <c r="D492" s="93" t="s">
        <v>139</v>
      </c>
      <c r="E492" s="156">
        <v>3.9999999999999998E-7</v>
      </c>
    </row>
    <row r="493" spans="1:5" ht="15" customHeight="1" x14ac:dyDescent="0.25">
      <c r="A493" s="226"/>
      <c r="B493" s="214"/>
      <c r="C493" s="53" t="s">
        <v>63</v>
      </c>
      <c r="D493" s="93" t="s">
        <v>139</v>
      </c>
      <c r="E493" s="156">
        <v>3.9999999999999998E-7</v>
      </c>
    </row>
    <row r="494" spans="1:5" ht="15" customHeight="1" x14ac:dyDescent="0.25">
      <c r="A494" s="226"/>
      <c r="B494" s="214"/>
      <c r="C494" s="52" t="s">
        <v>215</v>
      </c>
      <c r="D494" s="93" t="s">
        <v>139</v>
      </c>
      <c r="E494" s="156">
        <v>3.9999999999999998E-7</v>
      </c>
    </row>
    <row r="495" spans="1:5" ht="18.600000000000001" customHeight="1" x14ac:dyDescent="0.25">
      <c r="A495" s="226"/>
      <c r="B495" s="214"/>
      <c r="C495" s="52" t="s">
        <v>219</v>
      </c>
      <c r="D495" s="93" t="s">
        <v>139</v>
      </c>
      <c r="E495" s="156">
        <v>3.9999999999999998E-7</v>
      </c>
    </row>
    <row r="496" spans="1:5" ht="15" customHeight="1" x14ac:dyDescent="0.25">
      <c r="A496" s="226"/>
      <c r="B496" s="214"/>
      <c r="C496" s="47" t="s">
        <v>111</v>
      </c>
      <c r="D496" s="93" t="s">
        <v>139</v>
      </c>
      <c r="E496" s="156">
        <v>3.9999999999999998E-7</v>
      </c>
    </row>
    <row r="497" spans="1:5" ht="15" customHeight="1" x14ac:dyDescent="0.25">
      <c r="A497" s="226"/>
      <c r="B497" s="214"/>
      <c r="C497" s="47" t="s">
        <v>160</v>
      </c>
      <c r="D497" s="93" t="s">
        <v>139</v>
      </c>
      <c r="E497" s="156">
        <v>3.9999999999999998E-7</v>
      </c>
    </row>
    <row r="498" spans="1:5" ht="15" customHeight="1" x14ac:dyDescent="0.25">
      <c r="A498" s="226"/>
      <c r="B498" s="214"/>
      <c r="C498" s="46"/>
      <c r="D498" s="41"/>
      <c r="E498" s="29"/>
    </row>
    <row r="499" spans="1:5" ht="15" customHeight="1" x14ac:dyDescent="0.25">
      <c r="A499" s="226"/>
      <c r="B499" s="214"/>
      <c r="C499" s="229" t="s">
        <v>25</v>
      </c>
      <c r="D499" s="204"/>
      <c r="E499" s="204"/>
    </row>
    <row r="500" spans="1:5" ht="15" customHeight="1" x14ac:dyDescent="0.25">
      <c r="A500" s="226"/>
      <c r="B500" s="214"/>
      <c r="C500" s="1" t="s">
        <v>81</v>
      </c>
      <c r="D500" s="7" t="s">
        <v>27</v>
      </c>
      <c r="E500" s="26">
        <v>0</v>
      </c>
    </row>
    <row r="501" spans="1:5" ht="15" customHeight="1" x14ac:dyDescent="0.25">
      <c r="A501" s="226"/>
      <c r="B501" s="214"/>
      <c r="C501" s="1" t="s">
        <v>26</v>
      </c>
      <c r="D501" s="41" t="s">
        <v>76</v>
      </c>
      <c r="E501" s="26">
        <v>0</v>
      </c>
    </row>
    <row r="502" spans="1:5" ht="15" customHeight="1" x14ac:dyDescent="0.25">
      <c r="A502" s="226"/>
      <c r="B502" s="214"/>
      <c r="C502" s="209" t="s">
        <v>28</v>
      </c>
      <c r="D502" s="209"/>
      <c r="E502" s="209"/>
    </row>
    <row r="503" spans="1:5" ht="15" customHeight="1" x14ac:dyDescent="0.25">
      <c r="A503" s="226"/>
      <c r="B503" s="214"/>
      <c r="C503" s="93" t="s">
        <v>29</v>
      </c>
      <c r="D503" s="22" t="s">
        <v>30</v>
      </c>
      <c r="E503" s="9">
        <v>0.154</v>
      </c>
    </row>
    <row r="504" spans="1:5" ht="15" customHeight="1" x14ac:dyDescent="0.25">
      <c r="A504" s="226"/>
      <c r="B504" s="214"/>
      <c r="C504" s="93" t="s">
        <v>82</v>
      </c>
      <c r="D504" s="22" t="s">
        <v>30</v>
      </c>
      <c r="E504" s="9">
        <v>0.154</v>
      </c>
    </row>
    <row r="505" spans="1:5" ht="15" customHeight="1" x14ac:dyDescent="0.25">
      <c r="A505" s="226"/>
      <c r="B505" s="214"/>
      <c r="C505" s="93" t="s">
        <v>31</v>
      </c>
      <c r="D505" s="22" t="s">
        <v>30</v>
      </c>
      <c r="E505" s="9">
        <v>0.154</v>
      </c>
    </row>
    <row r="506" spans="1:5" ht="15" customHeight="1" x14ac:dyDescent="0.25">
      <c r="A506" s="226"/>
      <c r="B506" s="214"/>
      <c r="C506" s="209" t="s">
        <v>32</v>
      </c>
      <c r="D506" s="209"/>
      <c r="E506" s="209"/>
    </row>
    <row r="507" spans="1:5" ht="15" customHeight="1" x14ac:dyDescent="0.25">
      <c r="A507" s="226"/>
      <c r="B507" s="214"/>
      <c r="C507" s="125" t="s">
        <v>83</v>
      </c>
      <c r="D507" s="96"/>
      <c r="E507" s="121">
        <v>0.154</v>
      </c>
    </row>
    <row r="508" spans="1:5" ht="15" customHeight="1" x14ac:dyDescent="0.25">
      <c r="A508" s="226"/>
      <c r="B508" s="214"/>
      <c r="C508" s="125" t="s">
        <v>84</v>
      </c>
      <c r="D508" s="96"/>
      <c r="E508" s="121">
        <v>0</v>
      </c>
    </row>
    <row r="509" spans="1:5" ht="15" customHeight="1" x14ac:dyDescent="0.25">
      <c r="A509" s="226"/>
      <c r="B509" s="214"/>
      <c r="C509" s="204" t="s">
        <v>33</v>
      </c>
      <c r="D509" s="204"/>
      <c r="E509" s="204"/>
    </row>
    <row r="510" spans="1:5" ht="15" customHeight="1" x14ac:dyDescent="0.25">
      <c r="A510" s="226"/>
      <c r="B510" s="214"/>
      <c r="C510" s="93" t="s">
        <v>34</v>
      </c>
      <c r="D510" s="8" t="s">
        <v>35</v>
      </c>
      <c r="E510" s="13">
        <v>25</v>
      </c>
    </row>
    <row r="511" spans="1:5" ht="15" customHeight="1" x14ac:dyDescent="0.25">
      <c r="A511" s="226"/>
      <c r="B511" s="214"/>
      <c r="C511" s="209" t="s">
        <v>36</v>
      </c>
      <c r="D511" s="209"/>
      <c r="E511" s="209"/>
    </row>
    <row r="512" spans="1:5" ht="15" customHeight="1" x14ac:dyDescent="0.25">
      <c r="A512" s="226"/>
      <c r="B512" s="214"/>
      <c r="C512" s="7" t="s">
        <v>37</v>
      </c>
      <c r="D512" s="93"/>
      <c r="E512" s="187">
        <f>SUM(E513:E521)</f>
        <v>3.5999999999999998E-6</v>
      </c>
    </row>
    <row r="513" spans="1:5" ht="48.6" customHeight="1" x14ac:dyDescent="0.25">
      <c r="A513" s="226"/>
      <c r="B513" s="214"/>
      <c r="C513" s="47" t="s">
        <v>85</v>
      </c>
      <c r="D513" s="1" t="s">
        <v>86</v>
      </c>
      <c r="E513" s="37">
        <v>3.9999999999999998E-7</v>
      </c>
    </row>
    <row r="514" spans="1:5" ht="15" customHeight="1" x14ac:dyDescent="0.25">
      <c r="A514" s="226"/>
      <c r="B514" s="214"/>
      <c r="C514" s="47" t="s">
        <v>46</v>
      </c>
      <c r="D514" s="1" t="s">
        <v>86</v>
      </c>
      <c r="E514" s="37">
        <v>3.9999999999999998E-7</v>
      </c>
    </row>
    <row r="515" spans="1:5" ht="15" customHeight="1" x14ac:dyDescent="0.25">
      <c r="A515" s="226"/>
      <c r="B515" s="214"/>
      <c r="C515" s="105" t="s">
        <v>162</v>
      </c>
      <c r="D515" s="1" t="s">
        <v>86</v>
      </c>
      <c r="E515" s="37">
        <v>3.9999999999999998E-7</v>
      </c>
    </row>
    <row r="516" spans="1:5" ht="15" customHeight="1" x14ac:dyDescent="0.25">
      <c r="A516" s="226"/>
      <c r="B516" s="214"/>
      <c r="C516" s="152" t="s">
        <v>216</v>
      </c>
      <c r="D516" s="1" t="s">
        <v>86</v>
      </c>
      <c r="E516" s="37">
        <v>3.9999999999999998E-7</v>
      </c>
    </row>
    <row r="517" spans="1:5" ht="30" customHeight="1" x14ac:dyDescent="0.25">
      <c r="A517" s="226"/>
      <c r="B517" s="214"/>
      <c r="C517" s="152" t="s">
        <v>170</v>
      </c>
      <c r="D517" s="1" t="s">
        <v>86</v>
      </c>
      <c r="E517" s="37">
        <v>3.9999999999999998E-7</v>
      </c>
    </row>
    <row r="518" spans="1:5" ht="15" customHeight="1" x14ac:dyDescent="0.25">
      <c r="A518" s="226"/>
      <c r="B518" s="214"/>
      <c r="C518" s="47" t="s">
        <v>123</v>
      </c>
      <c r="D518" s="1" t="s">
        <v>86</v>
      </c>
      <c r="E518" s="37">
        <v>3.9999999999999998E-7</v>
      </c>
    </row>
    <row r="519" spans="1:5" ht="15" customHeight="1" x14ac:dyDescent="0.25">
      <c r="A519" s="226"/>
      <c r="B519" s="214"/>
      <c r="C519" s="10" t="s">
        <v>101</v>
      </c>
      <c r="D519" s="1" t="s">
        <v>86</v>
      </c>
      <c r="E519" s="37">
        <v>3.9999999999999998E-7</v>
      </c>
    </row>
    <row r="520" spans="1:5" ht="19.2" customHeight="1" x14ac:dyDescent="0.25">
      <c r="A520" s="226"/>
      <c r="B520" s="214"/>
      <c r="C520" s="47" t="s">
        <v>218</v>
      </c>
      <c r="D520" s="1" t="s">
        <v>86</v>
      </c>
      <c r="E520" s="37">
        <v>3.9999999999999998E-7</v>
      </c>
    </row>
    <row r="521" spans="1:5" ht="16.2" customHeight="1" x14ac:dyDescent="0.25">
      <c r="A521" s="226"/>
      <c r="B521" s="214"/>
      <c r="C521" s="105" t="s">
        <v>221</v>
      </c>
      <c r="D521" s="1" t="s">
        <v>86</v>
      </c>
      <c r="E521" s="37">
        <v>3.9999999999999998E-7</v>
      </c>
    </row>
    <row r="522" spans="1:5" ht="15" customHeight="1" thickBot="1" x14ac:dyDescent="0.3">
      <c r="A522" s="227"/>
      <c r="B522" s="215"/>
      <c r="C522" s="46"/>
      <c r="D522" s="1"/>
      <c r="E522" s="9"/>
    </row>
    <row r="523" spans="1:5" ht="15" customHeight="1" x14ac:dyDescent="0.25">
      <c r="A523" s="210" t="s">
        <v>103</v>
      </c>
      <c r="B523" s="213" t="s">
        <v>110</v>
      </c>
      <c r="C523" s="219" t="s">
        <v>10</v>
      </c>
      <c r="D523" s="220"/>
      <c r="E523" s="220"/>
    </row>
    <row r="524" spans="1:5" ht="15" customHeight="1" x14ac:dyDescent="0.25">
      <c r="A524" s="211"/>
      <c r="B524" s="214"/>
      <c r="C524" s="208" t="s">
        <v>11</v>
      </c>
      <c r="D524" s="209"/>
      <c r="E524" s="209"/>
    </row>
    <row r="525" spans="1:5" ht="15" customHeight="1" x14ac:dyDescent="0.25">
      <c r="A525" s="211"/>
      <c r="B525" s="214"/>
      <c r="C525" s="208" t="s">
        <v>12</v>
      </c>
      <c r="D525" s="209"/>
      <c r="E525" s="209"/>
    </row>
    <row r="526" spans="1:5" ht="15" customHeight="1" x14ac:dyDescent="0.25">
      <c r="A526" s="211"/>
      <c r="B526" s="214"/>
      <c r="C526" s="100" t="s">
        <v>92</v>
      </c>
      <c r="D526" s="96" t="s">
        <v>98</v>
      </c>
      <c r="E526" s="173">
        <v>13.9</v>
      </c>
    </row>
    <row r="527" spans="1:5" ht="15" customHeight="1" x14ac:dyDescent="0.25">
      <c r="A527" s="211"/>
      <c r="B527" s="214"/>
      <c r="C527" s="196" t="s">
        <v>222</v>
      </c>
      <c r="D527" s="193" t="s">
        <v>98</v>
      </c>
      <c r="E527" s="173">
        <v>1</v>
      </c>
    </row>
    <row r="528" spans="1:5" ht="15" customHeight="1" x14ac:dyDescent="0.25">
      <c r="A528" s="211"/>
      <c r="B528" s="214"/>
      <c r="C528" s="196" t="s">
        <v>223</v>
      </c>
      <c r="D528" s="193" t="s">
        <v>98</v>
      </c>
      <c r="E528" s="199">
        <v>2</v>
      </c>
    </row>
    <row r="529" spans="1:8" ht="15" customHeight="1" x14ac:dyDescent="0.25">
      <c r="A529" s="211"/>
      <c r="B529" s="214"/>
      <c r="C529" s="149" t="s">
        <v>169</v>
      </c>
      <c r="D529" s="150" t="s">
        <v>98</v>
      </c>
      <c r="E529" s="199">
        <v>0.5</v>
      </c>
    </row>
    <row r="530" spans="1:8" ht="27" customHeight="1" x14ac:dyDescent="0.25">
      <c r="A530" s="211"/>
      <c r="B530" s="214"/>
      <c r="C530" s="221" t="s">
        <v>13</v>
      </c>
      <c r="D530" s="222"/>
      <c r="E530" s="222"/>
    </row>
    <row r="531" spans="1:8" ht="15" customHeight="1" x14ac:dyDescent="0.25">
      <c r="A531" s="211"/>
      <c r="B531" s="214"/>
      <c r="C531" s="124" t="s">
        <v>78</v>
      </c>
      <c r="D531" s="10" t="s">
        <v>140</v>
      </c>
      <c r="E531" s="180">
        <v>6.2000000000000003E-5</v>
      </c>
    </row>
    <row r="532" spans="1:8" ht="15" customHeight="1" x14ac:dyDescent="0.25">
      <c r="A532" s="211"/>
      <c r="B532" s="214"/>
      <c r="C532" s="124" t="s">
        <v>79</v>
      </c>
      <c r="D532" s="10" t="s">
        <v>140</v>
      </c>
      <c r="E532" s="180">
        <v>6.2000000000000003E-5</v>
      </c>
    </row>
    <row r="533" spans="1:8" ht="15" customHeight="1" x14ac:dyDescent="0.25">
      <c r="A533" s="211"/>
      <c r="B533" s="214"/>
      <c r="C533" s="124" t="s">
        <v>71</v>
      </c>
      <c r="D533" s="10" t="s">
        <v>140</v>
      </c>
      <c r="E533" s="180">
        <v>6.2000000000000003E-5</v>
      </c>
    </row>
    <row r="534" spans="1:8" ht="15" customHeight="1" x14ac:dyDescent="0.25">
      <c r="A534" s="211"/>
      <c r="B534" s="214"/>
      <c r="C534" s="124" t="s">
        <v>80</v>
      </c>
      <c r="D534" s="10" t="s">
        <v>77</v>
      </c>
      <c r="E534" s="180">
        <v>2.2599999999999999E-4</v>
      </c>
    </row>
    <row r="535" spans="1:8" ht="15" customHeight="1" x14ac:dyDescent="0.25">
      <c r="A535" s="211"/>
      <c r="B535" s="214"/>
      <c r="C535" s="124" t="s">
        <v>100</v>
      </c>
      <c r="D535" s="10" t="s">
        <v>77</v>
      </c>
      <c r="E535" s="180">
        <v>2.879E-3</v>
      </c>
    </row>
    <row r="536" spans="1:8" ht="15" customHeight="1" x14ac:dyDescent="0.25">
      <c r="A536" s="211"/>
      <c r="B536" s="214"/>
      <c r="C536" s="203" t="s">
        <v>14</v>
      </c>
      <c r="D536" s="204"/>
      <c r="E536" s="204"/>
    </row>
    <row r="537" spans="1:8" ht="15" customHeight="1" x14ac:dyDescent="0.25">
      <c r="A537" s="211"/>
      <c r="B537" s="214"/>
      <c r="C537" s="43"/>
      <c r="D537" s="39"/>
      <c r="E537" s="6"/>
    </row>
    <row r="538" spans="1:8" ht="15" customHeight="1" x14ac:dyDescent="0.25">
      <c r="A538" s="211"/>
      <c r="B538" s="214"/>
      <c r="C538" s="223" t="s">
        <v>15</v>
      </c>
      <c r="D538" s="224"/>
      <c r="E538" s="224"/>
    </row>
    <row r="539" spans="1:8" ht="15" customHeight="1" x14ac:dyDescent="0.25">
      <c r="A539" s="211"/>
      <c r="B539" s="214"/>
      <c r="C539" s="223" t="s">
        <v>16</v>
      </c>
      <c r="D539" s="224"/>
      <c r="E539" s="224"/>
    </row>
    <row r="540" spans="1:8" ht="15" customHeight="1" x14ac:dyDescent="0.25">
      <c r="A540" s="211"/>
      <c r="B540" s="214"/>
      <c r="C540" s="98" t="s">
        <v>17</v>
      </c>
      <c r="D540" s="93" t="s">
        <v>18</v>
      </c>
      <c r="E540" s="184">
        <v>1.9900000000000001E-2</v>
      </c>
      <c r="H540" s="45"/>
    </row>
    <row r="541" spans="1:8" ht="15" customHeight="1" x14ac:dyDescent="0.25">
      <c r="A541" s="211"/>
      <c r="B541" s="214"/>
      <c r="C541" s="98" t="s">
        <v>19</v>
      </c>
      <c r="D541" s="93" t="s">
        <v>20</v>
      </c>
      <c r="E541" s="184">
        <v>2.0000000000000001E-4</v>
      </c>
      <c r="H541" s="45"/>
    </row>
    <row r="542" spans="1:8" ht="15" customHeight="1" x14ac:dyDescent="0.25">
      <c r="A542" s="211"/>
      <c r="B542" s="214"/>
      <c r="C542" s="98" t="s">
        <v>21</v>
      </c>
      <c r="D542" s="99" t="s">
        <v>60</v>
      </c>
      <c r="E542" s="186">
        <v>0</v>
      </c>
      <c r="H542" s="45"/>
    </row>
    <row r="543" spans="1:8" ht="15" customHeight="1" x14ac:dyDescent="0.25">
      <c r="A543" s="211"/>
      <c r="B543" s="214"/>
      <c r="C543" s="98" t="s">
        <v>22</v>
      </c>
      <c r="D543" s="99" t="s">
        <v>60</v>
      </c>
      <c r="E543" s="184">
        <v>8.7000000000000001E-4</v>
      </c>
      <c r="H543" s="45"/>
    </row>
    <row r="544" spans="1:8" ht="15" customHeight="1" x14ac:dyDescent="0.25">
      <c r="A544" s="211"/>
      <c r="B544" s="214"/>
      <c r="C544" s="98" t="s">
        <v>23</v>
      </c>
      <c r="D544" s="99" t="s">
        <v>60</v>
      </c>
      <c r="E544" s="184">
        <v>8.7000000000000001E-4</v>
      </c>
      <c r="H544" s="45"/>
    </row>
    <row r="545" spans="1:8" ht="15" customHeight="1" x14ac:dyDescent="0.25">
      <c r="A545" s="211"/>
      <c r="B545" s="214"/>
      <c r="C545" s="122" t="s">
        <v>137</v>
      </c>
      <c r="D545" s="151" t="s">
        <v>139</v>
      </c>
      <c r="E545" s="119">
        <v>3.9999999999999998E-7</v>
      </c>
      <c r="H545" s="45"/>
    </row>
    <row r="546" spans="1:8" ht="15" customHeight="1" x14ac:dyDescent="0.25">
      <c r="A546" s="211"/>
      <c r="B546" s="214"/>
      <c r="C546" s="120" t="s">
        <v>138</v>
      </c>
      <c r="D546" s="99" t="s">
        <v>139</v>
      </c>
      <c r="E546" s="119">
        <v>3.9999999999999998E-7</v>
      </c>
      <c r="H546" s="45"/>
    </row>
    <row r="547" spans="1:8" ht="15" customHeight="1" x14ac:dyDescent="0.25">
      <c r="A547" s="211"/>
      <c r="B547" s="214"/>
      <c r="C547" s="117" t="s">
        <v>148</v>
      </c>
      <c r="D547" s="99" t="s">
        <v>139</v>
      </c>
      <c r="E547" s="118">
        <v>0</v>
      </c>
      <c r="H547" s="45"/>
    </row>
    <row r="548" spans="1:8" ht="27.6" customHeight="1" x14ac:dyDescent="0.25">
      <c r="A548" s="211"/>
      <c r="B548" s="214"/>
      <c r="C548" s="205" t="s">
        <v>61</v>
      </c>
      <c r="D548" s="206"/>
      <c r="E548" s="207"/>
    </row>
    <row r="549" spans="1:8" ht="15" customHeight="1" x14ac:dyDescent="0.25">
      <c r="A549" s="211"/>
      <c r="B549" s="214"/>
      <c r="C549" s="94" t="s">
        <v>24</v>
      </c>
      <c r="D549" s="92"/>
      <c r="E549" s="189">
        <f>SUM(E550:E562)</f>
        <v>5.5900000000000007E-6</v>
      </c>
    </row>
    <row r="550" spans="1:8" ht="30.6" customHeight="1" x14ac:dyDescent="0.25">
      <c r="A550" s="211"/>
      <c r="B550" s="214"/>
      <c r="C550" s="52" t="s">
        <v>214</v>
      </c>
      <c r="D550" s="93" t="s">
        <v>139</v>
      </c>
      <c r="E550" s="61">
        <v>4.3000000000000001E-7</v>
      </c>
    </row>
    <row r="551" spans="1:8" ht="29.4" customHeight="1" x14ac:dyDescent="0.25">
      <c r="A551" s="211"/>
      <c r="B551" s="214"/>
      <c r="C551" s="52" t="s">
        <v>112</v>
      </c>
      <c r="D551" s="93" t="s">
        <v>139</v>
      </c>
      <c r="E551" s="61">
        <v>4.3000000000000001E-7</v>
      </c>
    </row>
    <row r="552" spans="1:8" ht="27" customHeight="1" x14ac:dyDescent="0.25">
      <c r="A552" s="211"/>
      <c r="B552" s="214"/>
      <c r="C552" s="52" t="s">
        <v>113</v>
      </c>
      <c r="D552" s="93" t="s">
        <v>139</v>
      </c>
      <c r="E552" s="61">
        <v>4.3000000000000001E-7</v>
      </c>
    </row>
    <row r="553" spans="1:8" ht="15" customHeight="1" x14ac:dyDescent="0.25">
      <c r="A553" s="211"/>
      <c r="B553" s="214"/>
      <c r="C553" s="52" t="s">
        <v>43</v>
      </c>
      <c r="D553" s="93" t="s">
        <v>139</v>
      </c>
      <c r="E553" s="61">
        <v>4.3000000000000001E-7</v>
      </c>
    </row>
    <row r="554" spans="1:8" ht="15" customHeight="1" x14ac:dyDescent="0.25">
      <c r="A554" s="211"/>
      <c r="B554" s="214"/>
      <c r="C554" s="53" t="s">
        <v>63</v>
      </c>
      <c r="D554" s="93" t="s">
        <v>139</v>
      </c>
      <c r="E554" s="61">
        <v>4.3000000000000001E-7</v>
      </c>
    </row>
    <row r="555" spans="1:8" ht="17.399999999999999" customHeight="1" x14ac:dyDescent="0.25">
      <c r="A555" s="211"/>
      <c r="B555" s="214"/>
      <c r="C555" s="52" t="s">
        <v>215</v>
      </c>
      <c r="D555" s="93" t="s">
        <v>139</v>
      </c>
      <c r="E555" s="61">
        <v>4.3000000000000001E-7</v>
      </c>
    </row>
    <row r="556" spans="1:8" ht="16.8" customHeight="1" x14ac:dyDescent="0.25">
      <c r="A556" s="211"/>
      <c r="B556" s="214"/>
      <c r="C556" s="53" t="s">
        <v>219</v>
      </c>
      <c r="D556" s="93" t="s">
        <v>139</v>
      </c>
      <c r="E556" s="61">
        <v>4.3000000000000001E-7</v>
      </c>
    </row>
    <row r="557" spans="1:8" ht="15" customHeight="1" x14ac:dyDescent="0.25">
      <c r="A557" s="211"/>
      <c r="B557" s="214"/>
      <c r="C557" s="47" t="s">
        <v>224</v>
      </c>
      <c r="D557" s="93" t="s">
        <v>139</v>
      </c>
      <c r="E557" s="61">
        <v>4.3000000000000001E-7</v>
      </c>
    </row>
    <row r="558" spans="1:8" ht="15" customHeight="1" x14ac:dyDescent="0.25">
      <c r="A558" s="211"/>
      <c r="B558" s="214"/>
      <c r="C558" s="105" t="s">
        <v>220</v>
      </c>
      <c r="D558" s="93" t="s">
        <v>139</v>
      </c>
      <c r="E558" s="61">
        <v>4.3000000000000001E-7</v>
      </c>
    </row>
    <row r="559" spans="1:8" ht="15" customHeight="1" x14ac:dyDescent="0.25">
      <c r="A559" s="211"/>
      <c r="B559" s="214"/>
      <c r="C559" s="47" t="s">
        <v>26</v>
      </c>
      <c r="D559" s="93" t="s">
        <v>139</v>
      </c>
      <c r="E559" s="61">
        <v>4.3000000000000001E-7</v>
      </c>
    </row>
    <row r="560" spans="1:8" ht="15" customHeight="1" x14ac:dyDescent="0.25">
      <c r="A560" s="211"/>
      <c r="B560" s="214"/>
      <c r="C560" s="104" t="s">
        <v>149</v>
      </c>
      <c r="D560" s="93" t="s">
        <v>139</v>
      </c>
      <c r="E560" s="61">
        <v>4.3000000000000001E-7</v>
      </c>
    </row>
    <row r="561" spans="1:5" ht="18.600000000000001" customHeight="1" x14ac:dyDescent="0.25">
      <c r="A561" s="211"/>
      <c r="B561" s="214"/>
      <c r="C561" s="47" t="s">
        <v>160</v>
      </c>
      <c r="D561" s="93" t="s">
        <v>139</v>
      </c>
      <c r="E561" s="61">
        <v>4.3000000000000001E-7</v>
      </c>
    </row>
    <row r="562" spans="1:5" ht="27.6" customHeight="1" x14ac:dyDescent="0.25">
      <c r="A562" s="211"/>
      <c r="B562" s="214"/>
      <c r="C562" s="111" t="s">
        <v>161</v>
      </c>
      <c r="D562" s="191" t="s">
        <v>139</v>
      </c>
      <c r="E562" s="61">
        <v>4.3000000000000001E-7</v>
      </c>
    </row>
    <row r="563" spans="1:5" ht="15" customHeight="1" x14ac:dyDescent="0.25">
      <c r="A563" s="211"/>
      <c r="B563" s="214"/>
      <c r="C563" s="33"/>
      <c r="D563" s="7"/>
      <c r="E563" s="183"/>
    </row>
    <row r="564" spans="1:5" ht="15" customHeight="1" x14ac:dyDescent="0.25">
      <c r="A564" s="211"/>
      <c r="B564" s="214"/>
      <c r="C564" s="203" t="s">
        <v>25</v>
      </c>
      <c r="D564" s="204"/>
      <c r="E564" s="204"/>
    </row>
    <row r="565" spans="1:5" ht="15" customHeight="1" x14ac:dyDescent="0.25">
      <c r="A565" s="211"/>
      <c r="B565" s="214"/>
      <c r="C565" s="33" t="s">
        <v>81</v>
      </c>
      <c r="D565" s="7" t="s">
        <v>27</v>
      </c>
      <c r="E565" s="26">
        <v>0.1115</v>
      </c>
    </row>
    <row r="566" spans="1:5" ht="15" customHeight="1" x14ac:dyDescent="0.25">
      <c r="A566" s="211"/>
      <c r="B566" s="214"/>
      <c r="C566" s="33" t="s">
        <v>26</v>
      </c>
      <c r="D566" s="41" t="s">
        <v>76</v>
      </c>
      <c r="E566" s="26">
        <v>0</v>
      </c>
    </row>
    <row r="567" spans="1:5" ht="15" customHeight="1" x14ac:dyDescent="0.25">
      <c r="A567" s="211"/>
      <c r="B567" s="214"/>
      <c r="C567" s="208" t="s">
        <v>28</v>
      </c>
      <c r="D567" s="209"/>
      <c r="E567" s="209"/>
    </row>
    <row r="568" spans="1:5" ht="15" customHeight="1" x14ac:dyDescent="0.25">
      <c r="A568" s="211"/>
      <c r="B568" s="214"/>
      <c r="C568" s="98" t="s">
        <v>29</v>
      </c>
      <c r="D568" s="22" t="s">
        <v>30</v>
      </c>
      <c r="E568" s="62">
        <v>0.1115</v>
      </c>
    </row>
    <row r="569" spans="1:5" ht="15" customHeight="1" x14ac:dyDescent="0.25">
      <c r="A569" s="211"/>
      <c r="B569" s="214"/>
      <c r="C569" s="98" t="s">
        <v>82</v>
      </c>
      <c r="D569" s="22" t="s">
        <v>30</v>
      </c>
      <c r="E569" s="62">
        <v>0.1115</v>
      </c>
    </row>
    <row r="570" spans="1:5" ht="15" customHeight="1" x14ac:dyDescent="0.25">
      <c r="A570" s="211"/>
      <c r="B570" s="214"/>
      <c r="C570" s="98" t="s">
        <v>31</v>
      </c>
      <c r="D570" s="22" t="s">
        <v>30</v>
      </c>
      <c r="E570" s="62">
        <v>0.1115</v>
      </c>
    </row>
    <row r="571" spans="1:5" ht="15" customHeight="1" x14ac:dyDescent="0.25">
      <c r="A571" s="211"/>
      <c r="B571" s="214"/>
      <c r="C571" s="208" t="s">
        <v>32</v>
      </c>
      <c r="D571" s="209"/>
      <c r="E571" s="209"/>
    </row>
    <row r="572" spans="1:5" ht="15" customHeight="1" x14ac:dyDescent="0.25">
      <c r="A572" s="211"/>
      <c r="B572" s="214"/>
      <c r="C572" s="123" t="s">
        <v>83</v>
      </c>
      <c r="D572" s="96"/>
      <c r="E572" s="121">
        <v>0.1115</v>
      </c>
    </row>
    <row r="573" spans="1:5" ht="15" customHeight="1" x14ac:dyDescent="0.25">
      <c r="A573" s="211"/>
      <c r="B573" s="214"/>
      <c r="C573" s="123" t="s">
        <v>84</v>
      </c>
      <c r="D573" s="96"/>
      <c r="E573" s="121">
        <v>0</v>
      </c>
    </row>
    <row r="574" spans="1:5" ht="15" customHeight="1" x14ac:dyDescent="0.25">
      <c r="A574" s="211"/>
      <c r="B574" s="214"/>
      <c r="C574" s="203" t="s">
        <v>33</v>
      </c>
      <c r="D574" s="204"/>
      <c r="E574" s="204"/>
    </row>
    <row r="575" spans="1:5" ht="15" customHeight="1" x14ac:dyDescent="0.25">
      <c r="A575" s="211"/>
      <c r="B575" s="214"/>
      <c r="C575" s="98" t="s">
        <v>34</v>
      </c>
      <c r="D575" s="8" t="s">
        <v>35</v>
      </c>
      <c r="E575" s="13">
        <v>23.71</v>
      </c>
    </row>
    <row r="576" spans="1:5" ht="15" customHeight="1" x14ac:dyDescent="0.25">
      <c r="A576" s="211"/>
      <c r="B576" s="214"/>
      <c r="C576" s="208" t="s">
        <v>36</v>
      </c>
      <c r="D576" s="209"/>
      <c r="E576" s="209"/>
    </row>
    <row r="577" spans="1:5" ht="16.2" customHeight="1" x14ac:dyDescent="0.25">
      <c r="A577" s="211"/>
      <c r="B577" s="214"/>
      <c r="C577" s="7" t="s">
        <v>37</v>
      </c>
      <c r="D577" s="93"/>
      <c r="E577" s="187">
        <f>SUM(E578:E587)</f>
        <v>3.9999999999999998E-6</v>
      </c>
    </row>
    <row r="578" spans="1:5" ht="43.8" customHeight="1" x14ac:dyDescent="0.25">
      <c r="A578" s="211"/>
      <c r="B578" s="214"/>
      <c r="C578" s="47" t="s">
        <v>85</v>
      </c>
      <c r="D578" s="1" t="s">
        <v>86</v>
      </c>
      <c r="E578" s="62">
        <v>3.9999999999999998E-7</v>
      </c>
    </row>
    <row r="579" spans="1:5" ht="15" customHeight="1" x14ac:dyDescent="0.25">
      <c r="A579" s="211"/>
      <c r="B579" s="214"/>
      <c r="C579" s="47" t="s">
        <v>46</v>
      </c>
      <c r="D579" s="1" t="s">
        <v>86</v>
      </c>
      <c r="E579" s="62">
        <v>3.9999999999999998E-7</v>
      </c>
    </row>
    <row r="580" spans="1:5" ht="15" customHeight="1" x14ac:dyDescent="0.25">
      <c r="A580" s="211"/>
      <c r="B580" s="214"/>
      <c r="C580" s="105" t="s">
        <v>162</v>
      </c>
      <c r="D580" s="1" t="s">
        <v>86</v>
      </c>
      <c r="E580" s="62">
        <v>3.9999999999999998E-7</v>
      </c>
    </row>
    <row r="581" spans="1:5" ht="31.2" customHeight="1" x14ac:dyDescent="0.25">
      <c r="A581" s="211"/>
      <c r="B581" s="214"/>
      <c r="C581" s="152" t="s">
        <v>170</v>
      </c>
      <c r="D581" s="1" t="s">
        <v>86</v>
      </c>
      <c r="E581" s="62">
        <v>3.9999999999999998E-7</v>
      </c>
    </row>
    <row r="582" spans="1:5" ht="15" customHeight="1" x14ac:dyDescent="0.25">
      <c r="A582" s="211"/>
      <c r="B582" s="214"/>
      <c r="C582" s="115" t="s">
        <v>217</v>
      </c>
      <c r="D582" s="1" t="s">
        <v>86</v>
      </c>
      <c r="E582" s="62">
        <v>3.9999999999999998E-7</v>
      </c>
    </row>
    <row r="583" spans="1:5" ht="15" customHeight="1" x14ac:dyDescent="0.25">
      <c r="A583" s="211"/>
      <c r="B583" s="214"/>
      <c r="C583" s="10" t="s">
        <v>48</v>
      </c>
      <c r="D583" s="1" t="s">
        <v>86</v>
      </c>
      <c r="E583" s="62">
        <v>3.9999999999999998E-7</v>
      </c>
    </row>
    <row r="584" spans="1:5" ht="15" customHeight="1" x14ac:dyDescent="0.25">
      <c r="A584" s="211"/>
      <c r="B584" s="214"/>
      <c r="C584" s="153" t="s">
        <v>225</v>
      </c>
      <c r="D584" s="1" t="s">
        <v>86</v>
      </c>
      <c r="E584" s="62">
        <v>3.9999999999999998E-7</v>
      </c>
    </row>
    <row r="585" spans="1:5" ht="18" customHeight="1" x14ac:dyDescent="0.25">
      <c r="A585" s="211"/>
      <c r="B585" s="214"/>
      <c r="C585" s="10" t="s">
        <v>101</v>
      </c>
      <c r="D585" s="1" t="s">
        <v>86</v>
      </c>
      <c r="E585" s="62">
        <v>3.9999999999999998E-7</v>
      </c>
    </row>
    <row r="586" spans="1:5" ht="18.600000000000001" customHeight="1" x14ac:dyDescent="0.25">
      <c r="A586" s="211"/>
      <c r="B586" s="214"/>
      <c r="C586" s="47" t="s">
        <v>218</v>
      </c>
      <c r="D586" s="1" t="s">
        <v>86</v>
      </c>
      <c r="E586" s="62">
        <v>3.9999999999999998E-7</v>
      </c>
    </row>
    <row r="587" spans="1:5" ht="15" customHeight="1" x14ac:dyDescent="0.25">
      <c r="A587" s="211"/>
      <c r="B587" s="214"/>
      <c r="C587" s="105" t="s">
        <v>221</v>
      </c>
      <c r="D587" s="1" t="s">
        <v>86</v>
      </c>
      <c r="E587" s="62">
        <v>3.9999999999999998E-7</v>
      </c>
    </row>
    <row r="588" spans="1:5" ht="15" customHeight="1" thickBot="1" x14ac:dyDescent="0.3">
      <c r="A588" s="212"/>
      <c r="B588" s="215"/>
      <c r="C588" s="50"/>
      <c r="D588" s="1"/>
      <c r="E588" s="9"/>
    </row>
    <row r="589" spans="1:5" ht="15" customHeight="1" x14ac:dyDescent="0.25">
      <c r="A589" s="210" t="s">
        <v>130</v>
      </c>
      <c r="B589" s="216" t="s">
        <v>153</v>
      </c>
      <c r="C589" s="219" t="s">
        <v>10</v>
      </c>
      <c r="D589" s="220"/>
      <c r="E589" s="220"/>
    </row>
    <row r="590" spans="1:5" ht="15" customHeight="1" x14ac:dyDescent="0.25">
      <c r="A590" s="211"/>
      <c r="B590" s="217"/>
      <c r="C590" s="208" t="s">
        <v>11</v>
      </c>
      <c r="D590" s="209"/>
      <c r="E590" s="209"/>
    </row>
    <row r="591" spans="1:5" ht="15" customHeight="1" x14ac:dyDescent="0.25">
      <c r="A591" s="211"/>
      <c r="B591" s="217"/>
      <c r="C591" s="208" t="s">
        <v>12</v>
      </c>
      <c r="D591" s="209"/>
      <c r="E591" s="209"/>
    </row>
    <row r="592" spans="1:5" ht="17.399999999999999" customHeight="1" x14ac:dyDescent="0.25">
      <c r="A592" s="211"/>
      <c r="B592" s="217"/>
      <c r="C592" s="100" t="s">
        <v>92</v>
      </c>
      <c r="D592" s="96" t="s">
        <v>98</v>
      </c>
      <c r="E592" s="173">
        <v>6.19</v>
      </c>
    </row>
    <row r="593" spans="1:5" ht="17.399999999999999" customHeight="1" x14ac:dyDescent="0.25">
      <c r="A593" s="211"/>
      <c r="B593" s="217"/>
      <c r="C593" s="149" t="s">
        <v>169</v>
      </c>
      <c r="D593" s="150" t="s">
        <v>98</v>
      </c>
      <c r="E593" s="173">
        <v>1</v>
      </c>
    </row>
    <row r="594" spans="1:5" ht="30.6" customHeight="1" x14ac:dyDescent="0.25">
      <c r="A594" s="211"/>
      <c r="B594" s="217"/>
      <c r="C594" s="221" t="s">
        <v>13</v>
      </c>
      <c r="D594" s="222"/>
      <c r="E594" s="222"/>
    </row>
    <row r="595" spans="1:5" ht="15" customHeight="1" x14ac:dyDescent="0.25">
      <c r="A595" s="211"/>
      <c r="B595" s="217"/>
      <c r="C595" s="124" t="s">
        <v>78</v>
      </c>
      <c r="D595" s="10" t="s">
        <v>140</v>
      </c>
      <c r="E595" s="180">
        <v>4.5000000000000003E-5</v>
      </c>
    </row>
    <row r="596" spans="1:5" ht="15" customHeight="1" x14ac:dyDescent="0.25">
      <c r="A596" s="211"/>
      <c r="B596" s="217"/>
      <c r="C596" s="124" t="s">
        <v>79</v>
      </c>
      <c r="D596" s="10" t="s">
        <v>140</v>
      </c>
      <c r="E596" s="180">
        <v>1.35E-4</v>
      </c>
    </row>
    <row r="597" spans="1:5" ht="15" customHeight="1" x14ac:dyDescent="0.25">
      <c r="A597" s="211"/>
      <c r="B597" s="217"/>
      <c r="C597" s="124" t="s">
        <v>71</v>
      </c>
      <c r="D597" s="10" t="s">
        <v>140</v>
      </c>
      <c r="E597" s="180">
        <v>4.5000000000000003E-5</v>
      </c>
    </row>
    <row r="598" spans="1:5" ht="15" customHeight="1" x14ac:dyDescent="0.25">
      <c r="A598" s="211"/>
      <c r="B598" s="217"/>
      <c r="C598" s="124" t="s">
        <v>80</v>
      </c>
      <c r="D598" s="10" t="s">
        <v>77</v>
      </c>
      <c r="E598" s="180">
        <v>4.5000000000000003E-5</v>
      </c>
    </row>
    <row r="599" spans="1:5" ht="15" customHeight="1" x14ac:dyDescent="0.25">
      <c r="A599" s="211"/>
      <c r="B599" s="217"/>
      <c r="C599" s="124" t="s">
        <v>100</v>
      </c>
      <c r="D599" s="10" t="s">
        <v>77</v>
      </c>
      <c r="E599" s="180">
        <v>1.0349999999999999E-3</v>
      </c>
    </row>
    <row r="600" spans="1:5" ht="15" customHeight="1" x14ac:dyDescent="0.25">
      <c r="A600" s="211"/>
      <c r="B600" s="217"/>
      <c r="C600" s="203" t="s">
        <v>14</v>
      </c>
      <c r="D600" s="204"/>
      <c r="E600" s="204"/>
    </row>
    <row r="601" spans="1:5" ht="15" customHeight="1" x14ac:dyDescent="0.25">
      <c r="A601" s="211"/>
      <c r="B601" s="217"/>
      <c r="C601" s="43"/>
      <c r="D601" s="39"/>
      <c r="E601" s="6"/>
    </row>
    <row r="602" spans="1:5" ht="15" customHeight="1" x14ac:dyDescent="0.25">
      <c r="A602" s="211"/>
      <c r="B602" s="217"/>
      <c r="C602" s="223" t="s">
        <v>15</v>
      </c>
      <c r="D602" s="224"/>
      <c r="E602" s="224"/>
    </row>
    <row r="603" spans="1:5" ht="15" customHeight="1" x14ac:dyDescent="0.25">
      <c r="A603" s="211"/>
      <c r="B603" s="217"/>
      <c r="C603" s="223" t="s">
        <v>16</v>
      </c>
      <c r="D603" s="224"/>
      <c r="E603" s="224"/>
    </row>
    <row r="604" spans="1:5" ht="15" customHeight="1" x14ac:dyDescent="0.25">
      <c r="A604" s="211"/>
      <c r="B604" s="217"/>
      <c r="C604" s="98" t="s">
        <v>17</v>
      </c>
      <c r="D604" s="93" t="s">
        <v>18</v>
      </c>
      <c r="E604" s="184">
        <v>2.1000000000000001E-2</v>
      </c>
    </row>
    <row r="605" spans="1:5" ht="15" customHeight="1" x14ac:dyDescent="0.25">
      <c r="A605" s="211"/>
      <c r="B605" s="217"/>
      <c r="C605" s="98" t="s">
        <v>19</v>
      </c>
      <c r="D605" s="93" t="s">
        <v>20</v>
      </c>
      <c r="E605" s="184">
        <v>2.0000000000000001E-4</v>
      </c>
    </row>
    <row r="606" spans="1:5" ht="15" customHeight="1" x14ac:dyDescent="0.25">
      <c r="A606" s="211"/>
      <c r="B606" s="217"/>
      <c r="C606" s="98" t="s">
        <v>21</v>
      </c>
      <c r="D606" s="99" t="s">
        <v>60</v>
      </c>
      <c r="E606" s="186">
        <v>0</v>
      </c>
    </row>
    <row r="607" spans="1:5" ht="15" customHeight="1" x14ac:dyDescent="0.25">
      <c r="A607" s="211"/>
      <c r="B607" s="217"/>
      <c r="C607" s="98" t="s">
        <v>22</v>
      </c>
      <c r="D607" s="99" t="s">
        <v>60</v>
      </c>
      <c r="E607" s="186">
        <v>9.1799999999999998E-4</v>
      </c>
    </row>
    <row r="608" spans="1:5" ht="15" customHeight="1" x14ac:dyDescent="0.25">
      <c r="A608" s="211"/>
      <c r="B608" s="217"/>
      <c r="C608" s="98" t="s">
        <v>23</v>
      </c>
      <c r="D608" s="99" t="s">
        <v>60</v>
      </c>
      <c r="E608" s="186">
        <v>9.1399999999999999E-4</v>
      </c>
    </row>
    <row r="609" spans="1:5" ht="15" customHeight="1" x14ac:dyDescent="0.25">
      <c r="A609" s="211"/>
      <c r="B609" s="217"/>
      <c r="C609" s="122" t="s">
        <v>137</v>
      </c>
      <c r="D609" s="151" t="s">
        <v>139</v>
      </c>
      <c r="E609" s="118">
        <v>4.9999999999999998E-7</v>
      </c>
    </row>
    <row r="610" spans="1:5" ht="15" customHeight="1" x14ac:dyDescent="0.25">
      <c r="A610" s="211"/>
      <c r="B610" s="217"/>
      <c r="C610" s="120" t="s">
        <v>138</v>
      </c>
      <c r="D610" s="99" t="s">
        <v>139</v>
      </c>
      <c r="E610" s="118">
        <v>4.9999999999999998E-7</v>
      </c>
    </row>
    <row r="611" spans="1:5" ht="15" customHeight="1" x14ac:dyDescent="0.25">
      <c r="A611" s="211"/>
      <c r="B611" s="217"/>
      <c r="C611" s="117" t="s">
        <v>148</v>
      </c>
      <c r="D611" s="99" t="s">
        <v>139</v>
      </c>
      <c r="E611" s="118">
        <v>0</v>
      </c>
    </row>
    <row r="612" spans="1:5" ht="30.6" customHeight="1" x14ac:dyDescent="0.25">
      <c r="A612" s="211"/>
      <c r="B612" s="217"/>
      <c r="C612" s="205" t="s">
        <v>61</v>
      </c>
      <c r="D612" s="206"/>
      <c r="E612" s="207"/>
    </row>
    <row r="613" spans="1:5" ht="17.399999999999999" customHeight="1" x14ac:dyDescent="0.25">
      <c r="A613" s="211"/>
      <c r="B613" s="217"/>
      <c r="C613" s="94" t="s">
        <v>24</v>
      </c>
      <c r="D613" s="92"/>
      <c r="E613" s="185">
        <f>SUM(E614:E626)</f>
        <v>6.5000000000000013E-6</v>
      </c>
    </row>
    <row r="614" spans="1:5" ht="26.4" customHeight="1" x14ac:dyDescent="0.25">
      <c r="A614" s="211"/>
      <c r="B614" s="217"/>
      <c r="C614" s="52" t="s">
        <v>214</v>
      </c>
      <c r="D614" s="93" t="s">
        <v>139</v>
      </c>
      <c r="E614" s="156">
        <v>4.9999999999999998E-7</v>
      </c>
    </row>
    <row r="615" spans="1:5" ht="28.8" customHeight="1" x14ac:dyDescent="0.25">
      <c r="A615" s="211"/>
      <c r="B615" s="217"/>
      <c r="C615" s="52" t="s">
        <v>112</v>
      </c>
      <c r="D615" s="93" t="s">
        <v>139</v>
      </c>
      <c r="E615" s="156">
        <v>4.9999999999999998E-7</v>
      </c>
    </row>
    <row r="616" spans="1:5" ht="31.8" customHeight="1" x14ac:dyDescent="0.25">
      <c r="A616" s="211"/>
      <c r="B616" s="217"/>
      <c r="C616" s="52" t="s">
        <v>113</v>
      </c>
      <c r="D616" s="93" t="s">
        <v>139</v>
      </c>
      <c r="E616" s="156">
        <v>4.9999999999999998E-7</v>
      </c>
    </row>
    <row r="617" spans="1:5" ht="15" customHeight="1" x14ac:dyDescent="0.25">
      <c r="A617" s="211"/>
      <c r="B617" s="217"/>
      <c r="C617" s="52" t="s">
        <v>43</v>
      </c>
      <c r="D617" s="93" t="s">
        <v>139</v>
      </c>
      <c r="E617" s="156">
        <v>4.9999999999999998E-7</v>
      </c>
    </row>
    <row r="618" spans="1:5" ht="15" customHeight="1" x14ac:dyDescent="0.25">
      <c r="A618" s="211"/>
      <c r="B618" s="217"/>
      <c r="C618" s="53" t="s">
        <v>63</v>
      </c>
      <c r="D618" s="93" t="s">
        <v>139</v>
      </c>
      <c r="E618" s="156">
        <v>4.9999999999999998E-7</v>
      </c>
    </row>
    <row r="619" spans="1:5" ht="15.6" customHeight="1" x14ac:dyDescent="0.25">
      <c r="A619" s="211"/>
      <c r="B619" s="217"/>
      <c r="C619" s="52" t="s">
        <v>215</v>
      </c>
      <c r="D619" s="93" t="s">
        <v>139</v>
      </c>
      <c r="E619" s="156">
        <v>4.9999999999999998E-7</v>
      </c>
    </row>
    <row r="620" spans="1:5" ht="18" customHeight="1" x14ac:dyDescent="0.25">
      <c r="A620" s="211"/>
      <c r="B620" s="217"/>
      <c r="C620" s="52" t="s">
        <v>219</v>
      </c>
      <c r="D620" s="93" t="s">
        <v>139</v>
      </c>
      <c r="E620" s="156">
        <v>4.9999999999999998E-7</v>
      </c>
    </row>
    <row r="621" spans="1:5" ht="15" customHeight="1" x14ac:dyDescent="0.25">
      <c r="A621" s="211"/>
      <c r="B621" s="217"/>
      <c r="C621" s="47" t="s">
        <v>111</v>
      </c>
      <c r="D621" s="93" t="s">
        <v>139</v>
      </c>
      <c r="E621" s="156">
        <v>4.9999999999999998E-7</v>
      </c>
    </row>
    <row r="622" spans="1:5" ht="15" customHeight="1" x14ac:dyDescent="0.25">
      <c r="A622" s="211"/>
      <c r="B622" s="217"/>
      <c r="C622" s="105" t="s">
        <v>220</v>
      </c>
      <c r="D622" s="93" t="s">
        <v>139</v>
      </c>
      <c r="E622" s="156">
        <v>4.9999999999999998E-7</v>
      </c>
    </row>
    <row r="623" spans="1:5" ht="15" customHeight="1" x14ac:dyDescent="0.25">
      <c r="A623" s="211"/>
      <c r="B623" s="217"/>
      <c r="C623" s="47" t="s">
        <v>26</v>
      </c>
      <c r="D623" s="93" t="s">
        <v>139</v>
      </c>
      <c r="E623" s="156">
        <v>4.9999999999999998E-7</v>
      </c>
    </row>
    <row r="624" spans="1:5" ht="15" customHeight="1" x14ac:dyDescent="0.25">
      <c r="A624" s="211"/>
      <c r="B624" s="217"/>
      <c r="C624" s="104" t="s">
        <v>149</v>
      </c>
      <c r="D624" s="93" t="s">
        <v>139</v>
      </c>
      <c r="E624" s="156">
        <v>4.9999999999999998E-7</v>
      </c>
    </row>
    <row r="625" spans="1:5" ht="15" customHeight="1" x14ac:dyDescent="0.25">
      <c r="A625" s="211"/>
      <c r="B625" s="217"/>
      <c r="C625" s="47" t="s">
        <v>160</v>
      </c>
      <c r="D625" s="93" t="s">
        <v>139</v>
      </c>
      <c r="E625" s="156">
        <v>4.9999999999999998E-7</v>
      </c>
    </row>
    <row r="626" spans="1:5" ht="25.2" customHeight="1" x14ac:dyDescent="0.25">
      <c r="A626" s="211"/>
      <c r="B626" s="217"/>
      <c r="C626" s="111" t="s">
        <v>161</v>
      </c>
      <c r="D626" s="191" t="s">
        <v>139</v>
      </c>
      <c r="E626" s="156">
        <v>4.9999999999999998E-7</v>
      </c>
    </row>
    <row r="627" spans="1:5" ht="15" customHeight="1" x14ac:dyDescent="0.25">
      <c r="A627" s="211"/>
      <c r="B627" s="217"/>
      <c r="C627" s="33"/>
      <c r="D627" s="7"/>
      <c r="E627" s="183"/>
    </row>
    <row r="628" spans="1:5" ht="15" customHeight="1" x14ac:dyDescent="0.25">
      <c r="A628" s="211"/>
      <c r="B628" s="217"/>
      <c r="C628" s="203" t="s">
        <v>25</v>
      </c>
      <c r="D628" s="204"/>
      <c r="E628" s="204"/>
    </row>
    <row r="629" spans="1:5" ht="15" customHeight="1" x14ac:dyDescent="0.25">
      <c r="A629" s="211"/>
      <c r="B629" s="217"/>
      <c r="C629" s="33" t="s">
        <v>81</v>
      </c>
      <c r="D629" s="7" t="s">
        <v>27</v>
      </c>
      <c r="E629" s="26">
        <v>0.121</v>
      </c>
    </row>
    <row r="630" spans="1:5" ht="15" customHeight="1" x14ac:dyDescent="0.25">
      <c r="A630" s="211"/>
      <c r="B630" s="217"/>
      <c r="C630" s="33" t="s">
        <v>26</v>
      </c>
      <c r="D630" s="41" t="s">
        <v>76</v>
      </c>
      <c r="E630" s="26">
        <v>0</v>
      </c>
    </row>
    <row r="631" spans="1:5" ht="15" customHeight="1" x14ac:dyDescent="0.25">
      <c r="A631" s="211"/>
      <c r="B631" s="217"/>
      <c r="C631" s="208" t="s">
        <v>28</v>
      </c>
      <c r="D631" s="209"/>
      <c r="E631" s="209"/>
    </row>
    <row r="632" spans="1:5" ht="15" customHeight="1" x14ac:dyDescent="0.25">
      <c r="A632" s="211"/>
      <c r="B632" s="217"/>
      <c r="C632" s="98" t="s">
        <v>29</v>
      </c>
      <c r="D632" s="22" t="s">
        <v>30</v>
      </c>
      <c r="E632" s="37">
        <v>0.121</v>
      </c>
    </row>
    <row r="633" spans="1:5" ht="15" customHeight="1" x14ac:dyDescent="0.25">
      <c r="A633" s="211"/>
      <c r="B633" s="217"/>
      <c r="C633" s="98" t="s">
        <v>82</v>
      </c>
      <c r="D633" s="22" t="s">
        <v>30</v>
      </c>
      <c r="E633" s="37">
        <v>0.121</v>
      </c>
    </row>
    <row r="634" spans="1:5" ht="15" customHeight="1" x14ac:dyDescent="0.25">
      <c r="A634" s="211"/>
      <c r="B634" s="217"/>
      <c r="C634" s="98" t="s">
        <v>31</v>
      </c>
      <c r="D634" s="22" t="s">
        <v>30</v>
      </c>
      <c r="E634" s="37">
        <v>0.121</v>
      </c>
    </row>
    <row r="635" spans="1:5" ht="15" customHeight="1" x14ac:dyDescent="0.25">
      <c r="A635" s="211"/>
      <c r="B635" s="217"/>
      <c r="C635" s="208" t="s">
        <v>32</v>
      </c>
      <c r="D635" s="209"/>
      <c r="E635" s="209"/>
    </row>
    <row r="636" spans="1:5" ht="15" customHeight="1" x14ac:dyDescent="0.25">
      <c r="A636" s="211"/>
      <c r="B636" s="217"/>
      <c r="C636" s="123" t="s">
        <v>83</v>
      </c>
      <c r="D636" s="96"/>
      <c r="E636" s="121">
        <v>0.121</v>
      </c>
    </row>
    <row r="637" spans="1:5" ht="15" customHeight="1" x14ac:dyDescent="0.25">
      <c r="A637" s="211"/>
      <c r="B637" s="217"/>
      <c r="C637" s="123" t="s">
        <v>84</v>
      </c>
      <c r="D637" s="96"/>
      <c r="E637" s="121">
        <v>0</v>
      </c>
    </row>
    <row r="638" spans="1:5" ht="15" customHeight="1" x14ac:dyDescent="0.25">
      <c r="A638" s="211"/>
      <c r="B638" s="217"/>
      <c r="C638" s="203" t="s">
        <v>33</v>
      </c>
      <c r="D638" s="204"/>
      <c r="E638" s="204"/>
    </row>
    <row r="639" spans="1:5" ht="15" customHeight="1" x14ac:dyDescent="0.25">
      <c r="A639" s="211"/>
      <c r="B639" s="217"/>
      <c r="C639" s="98" t="s">
        <v>34</v>
      </c>
      <c r="D639" s="8" t="s">
        <v>35</v>
      </c>
      <c r="E639" s="13">
        <v>9.5</v>
      </c>
    </row>
    <row r="640" spans="1:5" ht="15" customHeight="1" x14ac:dyDescent="0.25">
      <c r="A640" s="211"/>
      <c r="B640" s="217"/>
      <c r="C640" s="208" t="s">
        <v>36</v>
      </c>
      <c r="D640" s="209"/>
      <c r="E640" s="209"/>
    </row>
    <row r="641" spans="1:5" ht="15" customHeight="1" x14ac:dyDescent="0.25">
      <c r="A641" s="211"/>
      <c r="B641" s="217"/>
      <c r="C641" s="7" t="s">
        <v>37</v>
      </c>
      <c r="D641" s="93"/>
      <c r="E641" s="187">
        <f>SUM(E642:E653)</f>
        <v>6.000000000000001E-6</v>
      </c>
    </row>
    <row r="642" spans="1:5" ht="27.6" customHeight="1" x14ac:dyDescent="0.25">
      <c r="A642" s="211"/>
      <c r="B642" s="217"/>
      <c r="C642" s="47" t="s">
        <v>85</v>
      </c>
      <c r="D642" s="1" t="s">
        <v>86</v>
      </c>
      <c r="E642" s="37">
        <v>4.9999999999999998E-7</v>
      </c>
    </row>
    <row r="643" spans="1:5" ht="18.600000000000001" customHeight="1" x14ac:dyDescent="0.25">
      <c r="A643" s="211"/>
      <c r="B643" s="217"/>
      <c r="C643" s="47" t="s">
        <v>46</v>
      </c>
      <c r="D643" s="1" t="s">
        <v>86</v>
      </c>
      <c r="E643" s="37">
        <v>4.9999999999999998E-7</v>
      </c>
    </row>
    <row r="644" spans="1:5" ht="15" customHeight="1" x14ac:dyDescent="0.25">
      <c r="A644" s="211"/>
      <c r="B644" s="217"/>
      <c r="C644" s="105" t="s">
        <v>216</v>
      </c>
      <c r="D644" s="1" t="s">
        <v>86</v>
      </c>
      <c r="E644" s="37">
        <v>4.9999999999999998E-7</v>
      </c>
    </row>
    <row r="645" spans="1:5" ht="15" customHeight="1" x14ac:dyDescent="0.25">
      <c r="A645" s="211"/>
      <c r="B645" s="217"/>
      <c r="C645" s="105" t="s">
        <v>162</v>
      </c>
      <c r="D645" s="1" t="s">
        <v>86</v>
      </c>
      <c r="E645" s="37">
        <v>4.9999999999999998E-7</v>
      </c>
    </row>
    <row r="646" spans="1:5" ht="21" customHeight="1" x14ac:dyDescent="0.25">
      <c r="A646" s="211"/>
      <c r="B646" s="217"/>
      <c r="C646" s="152" t="s">
        <v>217</v>
      </c>
      <c r="D646" s="1" t="s">
        <v>86</v>
      </c>
      <c r="E646" s="37">
        <v>4.9999999999999998E-7</v>
      </c>
    </row>
    <row r="647" spans="1:5" ht="25.2" customHeight="1" x14ac:dyDescent="0.25">
      <c r="A647" s="211"/>
      <c r="B647" s="217"/>
      <c r="C647" s="110" t="s">
        <v>163</v>
      </c>
      <c r="D647" s="1" t="s">
        <v>86</v>
      </c>
      <c r="E647" s="37">
        <v>4.9999999999999998E-7</v>
      </c>
    </row>
    <row r="648" spans="1:5" ht="15" customHeight="1" x14ac:dyDescent="0.25">
      <c r="A648" s="211"/>
      <c r="B648" s="217"/>
      <c r="C648" s="47" t="s">
        <v>123</v>
      </c>
      <c r="D648" s="1" t="s">
        <v>86</v>
      </c>
      <c r="E648" s="37">
        <v>4.9999999999999998E-7</v>
      </c>
    </row>
    <row r="649" spans="1:5" ht="16.8" customHeight="1" x14ac:dyDescent="0.25">
      <c r="A649" s="211"/>
      <c r="B649" s="217"/>
      <c r="C649" s="10" t="s">
        <v>48</v>
      </c>
      <c r="D649" s="1" t="s">
        <v>86</v>
      </c>
      <c r="E649" s="37">
        <v>4.9999999999999998E-7</v>
      </c>
    </row>
    <row r="650" spans="1:5" ht="18.600000000000001" customHeight="1" x14ac:dyDescent="0.25">
      <c r="A650" s="211"/>
      <c r="B650" s="217"/>
      <c r="C650" s="10" t="s">
        <v>101</v>
      </c>
      <c r="D650" s="1" t="s">
        <v>86</v>
      </c>
      <c r="E650" s="37">
        <v>4.9999999999999998E-7</v>
      </c>
    </row>
    <row r="651" spans="1:5" ht="15" customHeight="1" x14ac:dyDescent="0.25">
      <c r="A651" s="211"/>
      <c r="B651" s="217"/>
      <c r="C651" s="47" t="s">
        <v>122</v>
      </c>
      <c r="D651" s="1" t="s">
        <v>86</v>
      </c>
      <c r="E651" s="37">
        <v>4.9999999999999998E-7</v>
      </c>
    </row>
    <row r="652" spans="1:5" ht="19.8" customHeight="1" x14ac:dyDescent="0.25">
      <c r="A652" s="211"/>
      <c r="B652" s="217"/>
      <c r="C652" s="47" t="s">
        <v>218</v>
      </c>
      <c r="D652" s="1" t="s">
        <v>86</v>
      </c>
      <c r="E652" s="37">
        <v>4.9999999999999998E-7</v>
      </c>
    </row>
    <row r="653" spans="1:5" ht="15" customHeight="1" x14ac:dyDescent="0.25">
      <c r="A653" s="211"/>
      <c r="B653" s="217"/>
      <c r="C653" s="105" t="s">
        <v>221</v>
      </c>
      <c r="D653" s="1" t="s">
        <v>86</v>
      </c>
      <c r="E653" s="37">
        <v>4.9999999999999998E-7</v>
      </c>
    </row>
    <row r="654" spans="1:5" ht="15" customHeight="1" thickBot="1" x14ac:dyDescent="0.3">
      <c r="A654" s="212"/>
      <c r="B654" s="218"/>
      <c r="C654" s="51"/>
      <c r="D654" s="48"/>
      <c r="E654" s="49"/>
    </row>
    <row r="655" spans="1:5" ht="15" customHeight="1" thickBot="1" x14ac:dyDescent="0.3">
      <c r="A655" s="192"/>
      <c r="B655" s="194"/>
      <c r="C655" s="69"/>
      <c r="D655" s="36"/>
      <c r="E655" s="34"/>
    </row>
    <row r="656" spans="1:5" ht="15" customHeight="1" x14ac:dyDescent="0.25">
      <c r="A656" s="210" t="s">
        <v>155</v>
      </c>
      <c r="B656" s="262" t="s">
        <v>156</v>
      </c>
      <c r="C656" s="220" t="s">
        <v>38</v>
      </c>
      <c r="D656" s="220"/>
      <c r="E656" s="220"/>
    </row>
    <row r="657" spans="1:5" ht="15" customHeight="1" x14ac:dyDescent="0.25">
      <c r="A657" s="211"/>
      <c r="B657" s="263"/>
      <c r="C657" s="209" t="s">
        <v>11</v>
      </c>
      <c r="D657" s="209"/>
      <c r="E657" s="209"/>
    </row>
    <row r="658" spans="1:5" ht="15" customHeight="1" x14ac:dyDescent="0.25">
      <c r="A658" s="211"/>
      <c r="B658" s="263"/>
      <c r="C658" s="209" t="s">
        <v>12</v>
      </c>
      <c r="D658" s="209"/>
      <c r="E658" s="209"/>
    </row>
    <row r="659" spans="1:5" ht="15" customHeight="1" x14ac:dyDescent="0.25">
      <c r="A659" s="211"/>
      <c r="B659" s="263"/>
      <c r="C659" s="87" t="s">
        <v>157</v>
      </c>
      <c r="D659" s="146" t="s">
        <v>98</v>
      </c>
      <c r="E659" s="173">
        <v>1</v>
      </c>
    </row>
    <row r="660" spans="1:5" ht="15" customHeight="1" x14ac:dyDescent="0.25">
      <c r="A660" s="211"/>
      <c r="B660" s="263"/>
      <c r="C660" s="10" t="s">
        <v>158</v>
      </c>
      <c r="D660" s="146" t="s">
        <v>98</v>
      </c>
      <c r="E660" s="173">
        <v>2</v>
      </c>
    </row>
    <row r="661" spans="1:5" ht="30.6" customHeight="1" x14ac:dyDescent="0.25">
      <c r="A661" s="211"/>
      <c r="B661" s="263"/>
      <c r="C661" s="222" t="s">
        <v>13</v>
      </c>
      <c r="D661" s="222"/>
      <c r="E661" s="222"/>
    </row>
    <row r="662" spans="1:5" ht="15" customHeight="1" x14ac:dyDescent="0.25">
      <c r="A662" s="211"/>
      <c r="B662" s="263"/>
      <c r="C662" s="10" t="s">
        <v>78</v>
      </c>
      <c r="D662" s="10" t="s">
        <v>99</v>
      </c>
      <c r="E662" s="190">
        <v>2.75</v>
      </c>
    </row>
    <row r="663" spans="1:5" ht="15" customHeight="1" x14ac:dyDescent="0.25">
      <c r="A663" s="211"/>
      <c r="B663" s="263"/>
      <c r="C663" s="10" t="s">
        <v>79</v>
      </c>
      <c r="D663" s="10" t="s">
        <v>77</v>
      </c>
      <c r="E663" s="190">
        <v>0.25</v>
      </c>
    </row>
    <row r="664" spans="1:5" ht="15" customHeight="1" x14ac:dyDescent="0.25">
      <c r="A664" s="211"/>
      <c r="B664" s="263"/>
      <c r="C664" s="10" t="s">
        <v>100</v>
      </c>
      <c r="D664" s="10" t="s">
        <v>77</v>
      </c>
      <c r="E664" s="190">
        <v>0.75</v>
      </c>
    </row>
    <row r="665" spans="1:5" ht="15" customHeight="1" x14ac:dyDescent="0.25">
      <c r="A665" s="211"/>
      <c r="B665" s="263"/>
      <c r="C665" s="204" t="s">
        <v>14</v>
      </c>
      <c r="D665" s="204"/>
      <c r="E665" s="204"/>
    </row>
    <row r="666" spans="1:5" ht="15" customHeight="1" x14ac:dyDescent="0.25">
      <c r="A666" s="211"/>
      <c r="B666" s="263"/>
      <c r="C666" s="146"/>
      <c r="D666" s="146"/>
      <c r="E666" s="6"/>
    </row>
    <row r="667" spans="1:5" ht="15" customHeight="1" x14ac:dyDescent="0.25">
      <c r="A667" s="211"/>
      <c r="B667" s="263"/>
      <c r="C667" s="224" t="s">
        <v>15</v>
      </c>
      <c r="D667" s="224"/>
      <c r="E667" s="224"/>
    </row>
    <row r="668" spans="1:5" ht="15" customHeight="1" x14ac:dyDescent="0.25">
      <c r="A668" s="211"/>
      <c r="B668" s="263"/>
      <c r="C668" s="224" t="s">
        <v>16</v>
      </c>
      <c r="D668" s="224"/>
      <c r="E668" s="224"/>
    </row>
    <row r="669" spans="1:5" ht="15" customHeight="1" x14ac:dyDescent="0.25">
      <c r="A669" s="211"/>
      <c r="B669" s="263"/>
      <c r="C669" s="144" t="s">
        <v>17</v>
      </c>
      <c r="D669" s="144" t="s">
        <v>18</v>
      </c>
      <c r="E669" s="184">
        <v>154.87909999999999</v>
      </c>
    </row>
    <row r="670" spans="1:5" ht="15" customHeight="1" x14ac:dyDescent="0.25">
      <c r="A670" s="211"/>
      <c r="B670" s="263"/>
      <c r="C670" s="144" t="s">
        <v>19</v>
      </c>
      <c r="D670" s="144" t="s">
        <v>20</v>
      </c>
      <c r="E670" s="184">
        <v>1.8320000000000001</v>
      </c>
    </row>
    <row r="671" spans="1:5" ht="15" customHeight="1" x14ac:dyDescent="0.25">
      <c r="A671" s="211"/>
      <c r="B671" s="263"/>
      <c r="C671" s="144" t="s">
        <v>21</v>
      </c>
      <c r="D671" s="147" t="s">
        <v>60</v>
      </c>
      <c r="E671" s="184">
        <v>0</v>
      </c>
    </row>
    <row r="672" spans="1:5" ht="15" customHeight="1" x14ac:dyDescent="0.25">
      <c r="A672" s="211"/>
      <c r="B672" s="263"/>
      <c r="C672" s="144" t="s">
        <v>22</v>
      </c>
      <c r="D672" s="147" t="s">
        <v>60</v>
      </c>
      <c r="E672" s="184">
        <v>6.7769000000000004</v>
      </c>
    </row>
    <row r="673" spans="1:5" ht="15" customHeight="1" x14ac:dyDescent="0.25">
      <c r="A673" s="211"/>
      <c r="B673" s="263"/>
      <c r="C673" s="144" t="s">
        <v>23</v>
      </c>
      <c r="D673" s="147" t="s">
        <v>60</v>
      </c>
      <c r="E673" s="184">
        <v>6.7488999999999999</v>
      </c>
    </row>
    <row r="674" spans="1:5" ht="15" customHeight="1" x14ac:dyDescent="0.25">
      <c r="A674" s="211"/>
      <c r="B674" s="263"/>
      <c r="C674" s="122" t="s">
        <v>137</v>
      </c>
      <c r="D674" s="159" t="s">
        <v>139</v>
      </c>
      <c r="E674" s="188">
        <v>3.3E-3</v>
      </c>
    </row>
    <row r="675" spans="1:5" ht="15" customHeight="1" x14ac:dyDescent="0.25">
      <c r="A675" s="211"/>
      <c r="B675" s="263"/>
      <c r="C675" s="120" t="s">
        <v>138</v>
      </c>
      <c r="D675" s="147" t="s">
        <v>139</v>
      </c>
      <c r="E675" s="188">
        <v>3.3E-3</v>
      </c>
    </row>
    <row r="676" spans="1:5" ht="15" customHeight="1" x14ac:dyDescent="0.25">
      <c r="A676" s="211"/>
      <c r="B676" s="263"/>
      <c r="C676" s="107" t="s">
        <v>148</v>
      </c>
      <c r="D676" s="147" t="s">
        <v>139</v>
      </c>
      <c r="E676" s="188">
        <v>0</v>
      </c>
    </row>
    <row r="677" spans="1:5" ht="15" customHeight="1" x14ac:dyDescent="0.25">
      <c r="A677" s="211"/>
      <c r="B677" s="263"/>
      <c r="C677" s="205" t="s">
        <v>61</v>
      </c>
      <c r="D677" s="206"/>
      <c r="E677" s="207"/>
    </row>
    <row r="678" spans="1:5" ht="17.399999999999999" customHeight="1" x14ac:dyDescent="0.25">
      <c r="A678" s="211"/>
      <c r="B678" s="263"/>
      <c r="C678" s="145" t="s">
        <v>24</v>
      </c>
      <c r="D678" s="143"/>
      <c r="E678" s="185">
        <f>SUM(E679:E685)</f>
        <v>2.3289000000000001E-2</v>
      </c>
    </row>
    <row r="679" spans="1:5" ht="26.4" customHeight="1" x14ac:dyDescent="0.25">
      <c r="A679" s="211"/>
      <c r="B679" s="263"/>
      <c r="C679" s="200" t="s">
        <v>214</v>
      </c>
      <c r="D679" s="144" t="s">
        <v>139</v>
      </c>
      <c r="E679" s="29">
        <v>3.3270000000000001E-3</v>
      </c>
    </row>
    <row r="680" spans="1:5" ht="21.6" customHeight="1" x14ac:dyDescent="0.25">
      <c r="A680" s="211"/>
      <c r="B680" s="263"/>
      <c r="C680" s="52" t="s">
        <v>43</v>
      </c>
      <c r="D680" s="144" t="s">
        <v>139</v>
      </c>
      <c r="E680" s="29">
        <v>3.3270000000000001E-3</v>
      </c>
    </row>
    <row r="681" spans="1:5" ht="18.600000000000001" customHeight="1" x14ac:dyDescent="0.25">
      <c r="A681" s="211"/>
      <c r="B681" s="263"/>
      <c r="C681" s="52" t="s">
        <v>215</v>
      </c>
      <c r="D681" s="144" t="s">
        <v>139</v>
      </c>
      <c r="E681" s="29">
        <v>3.3270000000000001E-3</v>
      </c>
    </row>
    <row r="682" spans="1:5" ht="15" customHeight="1" x14ac:dyDescent="0.25">
      <c r="A682" s="211"/>
      <c r="B682" s="263"/>
      <c r="C682" s="47" t="s">
        <v>111</v>
      </c>
      <c r="D682" s="144" t="s">
        <v>139</v>
      </c>
      <c r="E682" s="29">
        <v>3.3270000000000001E-3</v>
      </c>
    </row>
    <row r="683" spans="1:5" ht="15" customHeight="1" x14ac:dyDescent="0.25">
      <c r="A683" s="211"/>
      <c r="B683" s="263"/>
      <c r="C683" s="104" t="s">
        <v>149</v>
      </c>
      <c r="D683" s="144" t="s">
        <v>139</v>
      </c>
      <c r="E683" s="29">
        <v>3.3270000000000001E-3</v>
      </c>
    </row>
    <row r="684" spans="1:5" ht="23.4" customHeight="1" x14ac:dyDescent="0.25">
      <c r="A684" s="211"/>
      <c r="B684" s="263"/>
      <c r="C684" s="47" t="s">
        <v>160</v>
      </c>
      <c r="D684" s="144" t="s">
        <v>139</v>
      </c>
      <c r="E684" s="29">
        <v>3.3270000000000001E-3</v>
      </c>
    </row>
    <row r="685" spans="1:5" ht="25.2" customHeight="1" x14ac:dyDescent="0.25">
      <c r="A685" s="211"/>
      <c r="B685" s="263"/>
      <c r="C685" s="111" t="s">
        <v>161</v>
      </c>
      <c r="D685" s="144" t="s">
        <v>139</v>
      </c>
      <c r="E685" s="29">
        <v>3.3270000000000001E-3</v>
      </c>
    </row>
    <row r="686" spans="1:5" ht="15" customHeight="1" x14ac:dyDescent="0.25">
      <c r="A686" s="211"/>
      <c r="B686" s="263"/>
      <c r="C686" s="1"/>
      <c r="D686" s="7"/>
      <c r="E686" s="183"/>
    </row>
    <row r="687" spans="1:5" ht="15" customHeight="1" x14ac:dyDescent="0.25">
      <c r="A687" s="211"/>
      <c r="B687" s="263"/>
      <c r="C687" s="204" t="s">
        <v>25</v>
      </c>
      <c r="D687" s="204"/>
      <c r="E687" s="204"/>
    </row>
    <row r="688" spans="1:5" ht="15" customHeight="1" x14ac:dyDescent="0.25">
      <c r="A688" s="211"/>
      <c r="B688" s="263"/>
      <c r="C688" s="1" t="s">
        <v>81</v>
      </c>
      <c r="D688" s="7" t="s">
        <v>27</v>
      </c>
      <c r="E688" s="26">
        <v>4.8899999999999999E-2</v>
      </c>
    </row>
    <row r="689" spans="1:5" ht="15" customHeight="1" x14ac:dyDescent="0.25">
      <c r="A689" s="211"/>
      <c r="B689" s="263"/>
      <c r="C689" s="1" t="s">
        <v>26</v>
      </c>
      <c r="D689" s="144" t="s">
        <v>76</v>
      </c>
      <c r="E689" s="6"/>
    </row>
    <row r="690" spans="1:5" ht="15" customHeight="1" x14ac:dyDescent="0.25">
      <c r="A690" s="211"/>
      <c r="B690" s="263"/>
      <c r="C690" s="209" t="s">
        <v>28</v>
      </c>
      <c r="D690" s="209"/>
      <c r="E690" s="209"/>
    </row>
    <row r="691" spans="1:5" ht="15" customHeight="1" x14ac:dyDescent="0.25">
      <c r="A691" s="211"/>
      <c r="B691" s="263"/>
      <c r="C691" s="144" t="s">
        <v>29</v>
      </c>
      <c r="D691" s="22" t="s">
        <v>30</v>
      </c>
      <c r="E691" s="26">
        <v>0</v>
      </c>
    </row>
    <row r="692" spans="1:5" ht="15" customHeight="1" x14ac:dyDescent="0.25">
      <c r="A692" s="211"/>
      <c r="B692" s="263"/>
      <c r="C692" s="144" t="s">
        <v>82</v>
      </c>
      <c r="D692" s="22" t="s">
        <v>30</v>
      </c>
      <c r="E692" s="26">
        <v>0</v>
      </c>
    </row>
    <row r="693" spans="1:5" ht="15" customHeight="1" x14ac:dyDescent="0.25">
      <c r="A693" s="211"/>
      <c r="B693" s="263"/>
      <c r="C693" s="144" t="s">
        <v>31</v>
      </c>
      <c r="D693" s="22" t="s">
        <v>30</v>
      </c>
      <c r="E693" s="26">
        <v>0</v>
      </c>
    </row>
    <row r="694" spans="1:5" ht="15" customHeight="1" x14ac:dyDescent="0.25">
      <c r="A694" s="211"/>
      <c r="B694" s="263"/>
      <c r="C694" s="209" t="s">
        <v>32</v>
      </c>
      <c r="D694" s="209"/>
      <c r="E694" s="209"/>
    </row>
    <row r="695" spans="1:5" ht="15" customHeight="1" x14ac:dyDescent="0.25">
      <c r="A695" s="211"/>
      <c r="B695" s="263"/>
      <c r="C695" s="2" t="s">
        <v>83</v>
      </c>
      <c r="D695" s="146"/>
      <c r="E695" s="27">
        <v>0</v>
      </c>
    </row>
    <row r="696" spans="1:5" ht="15" customHeight="1" x14ac:dyDescent="0.25">
      <c r="A696" s="211"/>
      <c r="B696" s="263"/>
      <c r="C696" s="2" t="s">
        <v>84</v>
      </c>
      <c r="D696" s="146"/>
      <c r="E696" s="28">
        <v>0</v>
      </c>
    </row>
    <row r="697" spans="1:5" ht="15" customHeight="1" x14ac:dyDescent="0.25">
      <c r="A697" s="211"/>
      <c r="B697" s="263"/>
      <c r="C697" s="204" t="s">
        <v>33</v>
      </c>
      <c r="D697" s="204"/>
      <c r="E697" s="204"/>
    </row>
    <row r="698" spans="1:5" ht="15" customHeight="1" x14ac:dyDescent="0.25">
      <c r="A698" s="211"/>
      <c r="B698" s="263"/>
      <c r="C698" s="144" t="s">
        <v>34</v>
      </c>
      <c r="D698" s="8" t="s">
        <v>35</v>
      </c>
      <c r="E698" s="27">
        <v>0</v>
      </c>
    </row>
    <row r="699" spans="1:5" ht="15" customHeight="1" x14ac:dyDescent="0.25">
      <c r="A699" s="211"/>
      <c r="B699" s="263"/>
      <c r="C699" s="209" t="s">
        <v>36</v>
      </c>
      <c r="D699" s="209"/>
      <c r="E699" s="209"/>
    </row>
    <row r="700" spans="1:5" ht="15" customHeight="1" x14ac:dyDescent="0.25">
      <c r="A700" s="211"/>
      <c r="B700" s="263"/>
      <c r="C700" s="7" t="s">
        <v>37</v>
      </c>
      <c r="D700" s="144"/>
      <c r="E700" s="177">
        <f>SUM(E701:E706)</f>
        <v>1.9962000000000001E-2</v>
      </c>
    </row>
    <row r="701" spans="1:5" ht="27" customHeight="1" x14ac:dyDescent="0.25">
      <c r="A701" s="211"/>
      <c r="B701" s="263"/>
      <c r="C701" s="47" t="s">
        <v>85</v>
      </c>
      <c r="D701" s="1" t="s">
        <v>86</v>
      </c>
      <c r="E701" s="9">
        <v>3.3270000000000001E-3</v>
      </c>
    </row>
    <row r="702" spans="1:5" ht="15" customHeight="1" x14ac:dyDescent="0.25">
      <c r="A702" s="211"/>
      <c r="B702" s="263"/>
      <c r="C702" s="47" t="s">
        <v>46</v>
      </c>
      <c r="D702" s="1" t="s">
        <v>86</v>
      </c>
      <c r="E702" s="9">
        <v>3.3270000000000001E-3</v>
      </c>
    </row>
    <row r="703" spans="1:5" ht="15" customHeight="1" x14ac:dyDescent="0.25">
      <c r="A703" s="211"/>
      <c r="B703" s="263"/>
      <c r="C703" s="105" t="s">
        <v>162</v>
      </c>
      <c r="D703" s="1" t="s">
        <v>86</v>
      </c>
      <c r="E703" s="9">
        <v>3.3270000000000001E-3</v>
      </c>
    </row>
    <row r="704" spans="1:5" ht="25.2" customHeight="1" x14ac:dyDescent="0.25">
      <c r="A704" s="211"/>
      <c r="B704" s="263"/>
      <c r="C704" s="152" t="s">
        <v>170</v>
      </c>
      <c r="D704" s="1" t="s">
        <v>86</v>
      </c>
      <c r="E704" s="9">
        <v>3.3270000000000001E-3</v>
      </c>
    </row>
    <row r="705" spans="1:5" ht="15" customHeight="1" x14ac:dyDescent="0.25">
      <c r="A705" s="211"/>
      <c r="B705" s="263"/>
      <c r="C705" s="10" t="s">
        <v>101</v>
      </c>
      <c r="D705" s="1" t="s">
        <v>86</v>
      </c>
      <c r="E705" s="9">
        <v>3.3270000000000001E-3</v>
      </c>
    </row>
    <row r="706" spans="1:5" ht="15" customHeight="1" thickBot="1" x14ac:dyDescent="0.3">
      <c r="A706" s="212"/>
      <c r="B706" s="264"/>
      <c r="C706" s="69"/>
      <c r="D706" s="31" t="s">
        <v>86</v>
      </c>
      <c r="E706" s="9">
        <v>3.3270000000000001E-3</v>
      </c>
    </row>
  </sheetData>
  <mergeCells count="189">
    <mergeCell ref="A259:A265"/>
    <mergeCell ref="B259:B265"/>
    <mergeCell ref="C259:E259"/>
    <mergeCell ref="C260:E260"/>
    <mergeCell ref="C261:E261"/>
    <mergeCell ref="C263:E263"/>
    <mergeCell ref="C265:E265"/>
    <mergeCell ref="C120:E120"/>
    <mergeCell ref="A140:A148"/>
    <mergeCell ref="B140:B148"/>
    <mergeCell ref="C140:E140"/>
    <mergeCell ref="C141:E141"/>
    <mergeCell ref="D143:E143"/>
    <mergeCell ref="A207:A258"/>
    <mergeCell ref="B207:B258"/>
    <mergeCell ref="C207:E207"/>
    <mergeCell ref="C208:E208"/>
    <mergeCell ref="C211:E211"/>
    <mergeCell ref="C213:E213"/>
    <mergeCell ref="C215:E215"/>
    <mergeCell ref="C216:E216"/>
    <mergeCell ref="C225:E225"/>
    <mergeCell ref="C237:E237"/>
    <mergeCell ref="C239:E239"/>
    <mergeCell ref="C699:E699"/>
    <mergeCell ref="B656:B706"/>
    <mergeCell ref="A656:A706"/>
    <mergeCell ref="C656:E656"/>
    <mergeCell ref="C657:E657"/>
    <mergeCell ref="C658:E658"/>
    <mergeCell ref="C661:E661"/>
    <mergeCell ref="C665:E665"/>
    <mergeCell ref="C667:E667"/>
    <mergeCell ref="C668:E668"/>
    <mergeCell ref="C677:E677"/>
    <mergeCell ref="C687:E687"/>
    <mergeCell ref="C292:E292"/>
    <mergeCell ref="C305:E305"/>
    <mergeCell ref="C308:E308"/>
    <mergeCell ref="C312:E312"/>
    <mergeCell ref="C315:E315"/>
    <mergeCell ref="C317:E317"/>
    <mergeCell ref="C690:E690"/>
    <mergeCell ref="C694:E694"/>
    <mergeCell ref="C697:E697"/>
    <mergeCell ref="A332:A395"/>
    <mergeCell ref="B332:B395"/>
    <mergeCell ref="A199:A205"/>
    <mergeCell ref="A150:A198"/>
    <mergeCell ref="B150:B198"/>
    <mergeCell ref="C201:E201"/>
    <mergeCell ref="C203:E203"/>
    <mergeCell ref="C205:E205"/>
    <mergeCell ref="B199:B205"/>
    <mergeCell ref="C199:E199"/>
    <mergeCell ref="C200:E200"/>
    <mergeCell ref="C151:E151"/>
    <mergeCell ref="C158:E158"/>
    <mergeCell ref="C153:E153"/>
    <mergeCell ref="C155:E155"/>
    <mergeCell ref="C157:E157"/>
    <mergeCell ref="C166:E166"/>
    <mergeCell ref="C177:E177"/>
    <mergeCell ref="A267:A331"/>
    <mergeCell ref="B267:B331"/>
    <mergeCell ref="C267:E267"/>
    <mergeCell ref="C268:E268"/>
    <mergeCell ref="C269:E269"/>
    <mergeCell ref="C272:E272"/>
    <mergeCell ref="A65:A73"/>
    <mergeCell ref="B65:B73"/>
    <mergeCell ref="C183:E183"/>
    <mergeCell ref="C185:E185"/>
    <mergeCell ref="A6:A64"/>
    <mergeCell ref="C6:E6"/>
    <mergeCell ref="C7:E7"/>
    <mergeCell ref="C9:E9"/>
    <mergeCell ref="C11:E11"/>
    <mergeCell ref="C13:E13"/>
    <mergeCell ref="C47:E47"/>
    <mergeCell ref="C49:E49"/>
    <mergeCell ref="C51:E51"/>
    <mergeCell ref="C14:E14"/>
    <mergeCell ref="C23:E23"/>
    <mergeCell ref="C24:E24"/>
    <mergeCell ref="C40:E40"/>
    <mergeCell ref="C43:E43"/>
    <mergeCell ref="B6:B64"/>
    <mergeCell ref="A75:A139"/>
    <mergeCell ref="B75:B139"/>
    <mergeCell ref="C75:E75"/>
    <mergeCell ref="C76:E76"/>
    <mergeCell ref="C78:E78"/>
    <mergeCell ref="C449:E449"/>
    <mergeCell ref="D1:E1"/>
    <mergeCell ref="D2:E2"/>
    <mergeCell ref="D68:E68"/>
    <mergeCell ref="C65:E65"/>
    <mergeCell ref="C66:E66"/>
    <mergeCell ref="C150:E150"/>
    <mergeCell ref="C179:E179"/>
    <mergeCell ref="C187:E187"/>
    <mergeCell ref="C243:E243"/>
    <mergeCell ref="C245:E245"/>
    <mergeCell ref="C247:E247"/>
    <mergeCell ref="C80:E80"/>
    <mergeCell ref="C82:E82"/>
    <mergeCell ref="C83:E83"/>
    <mergeCell ref="C92:E92"/>
    <mergeCell ref="C93:E93"/>
    <mergeCell ref="C109:E109"/>
    <mergeCell ref="C112:E112"/>
    <mergeCell ref="C116:E116"/>
    <mergeCell ref="C118:E118"/>
    <mergeCell ref="C278:E278"/>
    <mergeCell ref="C281:E281"/>
    <mergeCell ref="C282:E282"/>
    <mergeCell ref="C478:E478"/>
    <mergeCell ref="A396:A462"/>
    <mergeCell ref="B396:B462"/>
    <mergeCell ref="C332:E332"/>
    <mergeCell ref="C333:E333"/>
    <mergeCell ref="C334:E334"/>
    <mergeCell ref="C337:E337"/>
    <mergeCell ref="C343:E343"/>
    <mergeCell ref="C345:E345"/>
    <mergeCell ref="C346:E346"/>
    <mergeCell ref="C355:E355"/>
    <mergeCell ref="C370:E370"/>
    <mergeCell ref="C373:E373"/>
    <mergeCell ref="C377:E377"/>
    <mergeCell ref="C380:E380"/>
    <mergeCell ref="C382:E382"/>
    <mergeCell ref="C396:E396"/>
    <mergeCell ref="C410:E410"/>
    <mergeCell ref="C411:E411"/>
    <mergeCell ref="C420:E420"/>
    <mergeCell ref="C437:E437"/>
    <mergeCell ref="C440:E440"/>
    <mergeCell ref="C444:E444"/>
    <mergeCell ref="C447:E447"/>
    <mergeCell ref="C571:E571"/>
    <mergeCell ref="C397:E397"/>
    <mergeCell ref="C398:E398"/>
    <mergeCell ref="C401:E401"/>
    <mergeCell ref="C407:E407"/>
    <mergeCell ref="C576:E576"/>
    <mergeCell ref="A463:A522"/>
    <mergeCell ref="B463:B522"/>
    <mergeCell ref="C502:E502"/>
    <mergeCell ref="C506:E506"/>
    <mergeCell ref="C509:E509"/>
    <mergeCell ref="C511:E511"/>
    <mergeCell ref="C523:E523"/>
    <mergeCell ref="C524:E524"/>
    <mergeCell ref="C525:E525"/>
    <mergeCell ref="C530:E530"/>
    <mergeCell ref="C536:E536"/>
    <mergeCell ref="C463:E463"/>
    <mergeCell ref="C464:E464"/>
    <mergeCell ref="C465:E465"/>
    <mergeCell ref="C499:E499"/>
    <mergeCell ref="C469:E469"/>
    <mergeCell ref="C475:E475"/>
    <mergeCell ref="C477:E477"/>
    <mergeCell ref="C574:E574"/>
    <mergeCell ref="C487:E487"/>
    <mergeCell ref="C631:E631"/>
    <mergeCell ref="C635:E635"/>
    <mergeCell ref="C638:E638"/>
    <mergeCell ref="C640:E640"/>
    <mergeCell ref="A523:A588"/>
    <mergeCell ref="B523:B588"/>
    <mergeCell ref="B589:B654"/>
    <mergeCell ref="A589:A654"/>
    <mergeCell ref="C589:E589"/>
    <mergeCell ref="C590:E590"/>
    <mergeCell ref="C591:E591"/>
    <mergeCell ref="C594:E594"/>
    <mergeCell ref="C600:E600"/>
    <mergeCell ref="C602:E602"/>
    <mergeCell ref="C603:E603"/>
    <mergeCell ref="C612:E612"/>
    <mergeCell ref="C628:E628"/>
    <mergeCell ref="C538:E538"/>
    <mergeCell ref="C539:E539"/>
    <mergeCell ref="C548:E548"/>
    <mergeCell ref="C564:E564"/>
    <mergeCell ref="C567:E567"/>
  </mergeCells>
  <pageMargins left="0.59055118110236227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Кочанова Марина Александровна</dc:creator>
  <cp:lastModifiedBy>Мисько</cp:lastModifiedBy>
  <cp:lastPrinted>2026-01-16T04:34:09Z</cp:lastPrinted>
  <dcterms:created xsi:type="dcterms:W3CDTF">2016-01-22T03:37:26Z</dcterms:created>
  <dcterms:modified xsi:type="dcterms:W3CDTF">2026-01-16T04:46:34Z</dcterms:modified>
</cp:coreProperties>
</file>